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ICITAÇÃO-PC\Users\COMPARTILHAMENTO\Licitações 2021\PMA\PREGÃO ELETRONICO nº 001-2021 PMA - SUBSTITUIÇÂO DE LAMPADA\"/>
    </mc:Choice>
  </mc:AlternateContent>
  <bookViews>
    <workbookView xWindow="0" yWindow="0" windowWidth="19200" windowHeight="10995" tabRatio="784" activeTab="3"/>
  </bookViews>
  <sheets>
    <sheet name="ANEXO X - PLANILHA" sheetId="7" r:id="rId1"/>
    <sheet name="COMPOSIÇÕES" sheetId="11" r:id="rId2"/>
    <sheet name="ANEXO XI - Cronograma" sheetId="3" r:id="rId3"/>
    <sheet name="ANEXO XII - BDI" sheetId="9" r:id="rId4"/>
    <sheet name="2 memoria de calculo" sheetId="2" r:id="rId5"/>
    <sheet name="Plan1" sheetId="12" state="hidden" r:id="rId6"/>
  </sheets>
  <definedNames>
    <definedName name="_xlnm.Database">#REF!</definedName>
    <definedName name="_xlnm.Print_Titles" localSheetId="1">COMPOSIÇÕES!$6:$7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7" l="1"/>
  <c r="G16" i="11" l="1"/>
  <c r="G17" i="11"/>
  <c r="G17" i="7"/>
  <c r="G15" i="7"/>
  <c r="G16" i="7"/>
  <c r="G18" i="7"/>
  <c r="G19" i="7"/>
  <c r="G14" i="7"/>
  <c r="G13" i="7"/>
  <c r="G11" i="7"/>
  <c r="E21" i="2"/>
  <c r="F17" i="7"/>
  <c r="G10" i="11"/>
  <c r="G11" i="11"/>
  <c r="G12" i="11"/>
  <c r="G18" i="11"/>
  <c r="H19" i="9"/>
  <c r="F11" i="7" l="1"/>
  <c r="H11" i="7" s="1"/>
  <c r="D19" i="3" s="1"/>
  <c r="F12" i="7"/>
  <c r="H12" i="7" s="1"/>
  <c r="F18" i="7"/>
  <c r="H18" i="7" s="1"/>
  <c r="F16" i="7"/>
  <c r="H16" i="7" s="1"/>
  <c r="F14" i="7"/>
  <c r="H14" i="7" s="1"/>
  <c r="F13" i="7"/>
  <c r="H13" i="7" s="1"/>
  <c r="H17" i="7"/>
  <c r="G19" i="11"/>
  <c r="E15" i="7" s="1"/>
  <c r="F15" i="7" s="1"/>
  <c r="H15" i="7" s="1"/>
  <c r="G13" i="11"/>
  <c r="E19" i="7" s="1"/>
  <c r="F19" i="7" s="1"/>
  <c r="H19" i="7" s="1"/>
  <c r="F20" i="3" l="1"/>
  <c r="D20" i="3"/>
  <c r="D22" i="3"/>
  <c r="F22" i="3"/>
  <c r="F24" i="3"/>
  <c r="D24" i="3"/>
  <c r="F25" i="3"/>
  <c r="D25" i="3"/>
  <c r="D21" i="3"/>
  <c r="F21" i="3"/>
  <c r="F26" i="3"/>
  <c r="D26" i="3"/>
  <c r="G26" i="3" s="1"/>
  <c r="F27" i="3"/>
  <c r="D27" i="3"/>
  <c r="D23" i="3"/>
  <c r="F23" i="3"/>
  <c r="H20" i="7"/>
  <c r="C28" i="3" l="1"/>
  <c r="E28" i="3"/>
  <c r="G21" i="3"/>
  <c r="G22" i="3"/>
  <c r="G25" i="3"/>
  <c r="G23" i="3"/>
  <c r="G20" i="3"/>
  <c r="G24" i="3"/>
  <c r="G27" i="3"/>
  <c r="G19" i="3"/>
  <c r="G28" i="3" l="1"/>
</calcChain>
</file>

<file path=xl/sharedStrings.xml><?xml version="1.0" encoding="utf-8"?>
<sst xmlns="http://schemas.openxmlformats.org/spreadsheetml/2006/main" count="198" uniqueCount="114">
  <si>
    <t>Dias</t>
  </si>
  <si>
    <t>Horas</t>
  </si>
  <si>
    <t>ITEM</t>
  </si>
  <si>
    <t>1º MÊS</t>
  </si>
  <si>
    <t>2º MÊS</t>
  </si>
  <si>
    <t>TOTAL</t>
  </si>
  <si>
    <t>%</t>
  </si>
  <si>
    <t>VALOR</t>
  </si>
  <si>
    <t>________________________</t>
  </si>
  <si>
    <t>Égon Zanon da Silva</t>
  </si>
  <si>
    <t>Engenheiro Civil</t>
  </si>
  <si>
    <t>Mat.: 4290</t>
  </si>
  <si>
    <t>CÓDIGO</t>
  </si>
  <si>
    <t>UN</t>
  </si>
  <si>
    <t xml:space="preserve">                    </t>
  </si>
  <si>
    <t>MEMORIAL DE CÁLCULO</t>
  </si>
  <si>
    <t>PREFEITURA MUNICIPAL DE APERIBÉ</t>
  </si>
  <si>
    <t>ESTADO DO RIO DE JANEIRO</t>
  </si>
  <si>
    <t>Local: LOGRADOUROS DO MUNICIPIO DE APERIBÉ/ RJ.</t>
  </si>
  <si>
    <t>DISCRIMINAÇÃO</t>
  </si>
  <si>
    <t>UNIT SEM BDI</t>
  </si>
  <si>
    <t>MATERIAL</t>
  </si>
  <si>
    <t>MENSAL</t>
  </si>
  <si>
    <t>Total Semanal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</si>
  <si>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</si>
  <si>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</si>
  <si>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</si>
  <si>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</si>
  <si>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</si>
  <si>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</si>
  <si>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</si>
  <si>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</si>
  <si>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</si>
  <si>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</si>
  <si>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CPRB</t>
  </si>
  <si>
    <t>Tributos - PIS/COFINS</t>
  </si>
  <si>
    <t>Fórmula para o cálculo do BDI:</t>
  </si>
  <si>
    <t>{[(1+AC+SRG) x (1+L) x (1+DF)] / (1-T)} -1</t>
  </si>
  <si>
    <t>Resultado do cálculo do BDI:</t>
  </si>
  <si>
    <t>Composição do BDI - Benefícios e Despesas Indiretas</t>
  </si>
  <si>
    <t>UNIT COM BDI</t>
  </si>
  <si>
    <t>02.020.0001-0 EMOP RJ</t>
  </si>
  <si>
    <t>PLACA DE IDENTIFICACAO DE OBRA PUBLICA,INCLUSIVE PINTURA E SUPORTES DE MADEIRA.FORNECIMENTO E COLOCACAO</t>
  </si>
  <si>
    <t>m²</t>
  </si>
  <si>
    <t>SUBSTITUIÇÃO DE LUMINÁRIA DE VAPOR DE MERCÚRIO/VAPOR DE SÓDIO POR LUMINÁRIA DE LED PARA ILUMINAÇÃO PÚBLICA (NÃO INCLUI FORNECIMENTO). AF_08/
2020</t>
  </si>
  <si>
    <t>101661</t>
  </si>
  <si>
    <t>101633</t>
  </si>
  <si>
    <t>SUBSTITUIÇÃO DE RELÉ FOTOELÉTRICO PARA COMANDO DE ILUMINAÇÃO EXTERNA 1000 W - FORNECIMENTO E INSTALAÇÃO. AF_08/2020</t>
  </si>
  <si>
    <t>REMOÇÃO DE CABOS ELÉTRICOS, DE FORMA MANUAL, SEM REAPROVEITAMENTO. AF_12/2017</t>
  </si>
  <si>
    <t>97661</t>
  </si>
  <si>
    <t>101636</t>
  </si>
  <si>
    <t>BRAÇO PARA ILUMINAÇÃO PÚBLICA, EM TUBO DE AÇO GALVANIZADO, COMPRIMENTO DE 1,50 M, PARA FIXAÇÃO EM POSTE DE CONCRETO - FORNECIMENTO E INSTALAÇÃO. AF_08/2020</t>
  </si>
  <si>
    <t>101659</t>
  </si>
  <si>
    <t>LUMINÁRIA DE LED PARA ILUMINAÇÃO PÚBLICA, DE 181 W ATÉ 239 W - FORNECIMENTO E INSTALAÇÃO. AF_08/2020</t>
  </si>
  <si>
    <t>ENGENHEIRO ELETRICISTA COM ENCARGOS COMPLEMENTARES</t>
  </si>
  <si>
    <t xml:space="preserve"> 91677</t>
  </si>
  <si>
    <t>COMPOSIÇÕES</t>
  </si>
  <si>
    <t>DESCRIÇÃO</t>
  </si>
  <si>
    <t>COEFICIENTE</t>
  </si>
  <si>
    <t>UNITÁRIO</t>
  </si>
  <si>
    <t>M</t>
  </si>
  <si>
    <t>1.1</t>
  </si>
  <si>
    <t>AUXILIAR DE ELETRICISTA COM ENCARGOS COMPLEMENTARES</t>
  </si>
  <si>
    <t>H</t>
  </si>
  <si>
    <t>1.2</t>
  </si>
  <si>
    <t>ELETRICISTA COM ENCARGOS COMPLEMENTARES</t>
  </si>
  <si>
    <t>1.3</t>
  </si>
  <si>
    <t>1.4</t>
  </si>
  <si>
    <t>FITA ISOLANTE ADESIVA ANTICHAMA, USO ATE 750 V, EM ROLO DE 19 MM X 5 M</t>
  </si>
  <si>
    <t>UM</t>
  </si>
  <si>
    <t>REMOÇÃO DE BRAÇO PARA ILUMINAÇÃO PÚBLICA, EM TUBO DE AÇO GALVANIZADO, COMPRIMENTO DE 1,50 M, FIXADO EM POSTE DE CONCRETO</t>
  </si>
  <si>
    <t>GUINDAUTO HIDRÁULICO, CAPACIDADE MÁXIMA DE CARGA 6200 KG, MOMENTO MÁXIMO DE CARGA 11,7 TM, ALCANCE MÁXIMO HORIZONTAL 9,70 M, INCLUSIVE CAMINHÃO TOCO PBT 16.000 KG, POTÊNCIA DE 189 CV - CHP DIURNO. AF_06/2014</t>
  </si>
  <si>
    <t>CHP</t>
  </si>
  <si>
    <t>CABO DE COBRE, FLEXIVEL, CLASSE 4 OU 5, ISOLACAO EM PVC/A, ANTICHAMA BWF-B, 1CONDUTOR, 450/750 V, SECAO NOMINAL 2,5 MM2</t>
  </si>
  <si>
    <t>SETOR DE ENGENHARIA</t>
  </si>
  <si>
    <t>Serviço: TROCAS DE LAMPADA POR LED ILUMINAÇÃO PÚBLICA</t>
  </si>
  <si>
    <t>M²</t>
  </si>
  <si>
    <t>QUANTIDADE</t>
  </si>
  <si>
    <t>PLACA DE IDENTIFICACAO DE OBRA PUBLICA</t>
  </si>
  <si>
    <t>1.5</t>
  </si>
  <si>
    <t>1.6</t>
  </si>
  <si>
    <t>1.7</t>
  </si>
  <si>
    <t>1.8</t>
  </si>
  <si>
    <t>1.9</t>
  </si>
  <si>
    <t>BDI</t>
  </si>
  <si>
    <t xml:space="preserve">SUBSTITUIÇÃO DE LUMINÁRIA DE VAPOR DE MERCÚRIO/VAPOR DE SÓDIO POR LUMINÁRIA DE LED </t>
  </si>
  <si>
    <t>UNID.</t>
  </si>
  <si>
    <t xml:space="preserve">SUBSTITUIÇÃO DE RELÉ FOTOELÉTRICO PARA COMANDO DE ILUMINAÇÃO EXTERNA 1000 W </t>
  </si>
  <si>
    <t>COMP. 01</t>
  </si>
  <si>
    <t>COMP. 02</t>
  </si>
  <si>
    <t xml:space="preserve">CABO DE COBRE FLEXÍVEL ISOLADO,2x 2,5 MM², ANTI-CHAMA 0,6/1,0 KV, PARA CIRCUITOS TERMINAIS - FORNECIMENTO E INSTALAÇÃO. </t>
  </si>
  <si>
    <t>LUMINÁRIA DE LED PARA ILUMINAÇÃO PÚBLICA, DE 181 W ATÉ 239 W</t>
  </si>
  <si>
    <t>QUANT.</t>
  </si>
  <si>
    <t>REMOÇÃO DE CABOS ELÉTRICOS, DE FORMA MANUAL, SEM REAPROVEITAMENTO</t>
  </si>
  <si>
    <t>BRAÇO PARA ILUMINAÇÃO PÚBLICA, EM TUBO DE AÇO GALVANIZADO, COMPRIMENTO DE 1,50 M</t>
  </si>
  <si>
    <t xml:space="preserve">CABO DE COBRE FLEXÍVEL ISOLADO,2x 2,5 MM², ANTI-CHAMA 0,6/1,0 KV </t>
  </si>
  <si>
    <t>Data: SINAPI         -               07/21</t>
  </si>
  <si>
    <t>COMP 01</t>
  </si>
  <si>
    <t>comp. 02</t>
  </si>
  <si>
    <t>-</t>
  </si>
  <si>
    <t>ITENS</t>
  </si>
  <si>
    <t xml:space="preserve">TOTAL </t>
  </si>
  <si>
    <t>Aperibé,02 de setembro de 2021.</t>
  </si>
  <si>
    <t>CABO DE COBRE FLEXÍVEL ISOLADO, 2x2,5 MM², ANTI-CHAMA 0,6/1,0 KV, PARA CIRCUITOS TERMINAIS - FORNECIMENTO E INSTALAÇÃO.(M)</t>
  </si>
  <si>
    <t>ANEXO X 
 Planilha de Custos e Formação de Preços</t>
  </si>
  <si>
    <t>“Contratação de empresa para substituição de lâmpadas existentes de iluminação pública
 para LED em várias ruas no Centro da Cidade”</t>
  </si>
  <si>
    <t>PROCESSO: 197/2021 PMA</t>
  </si>
  <si>
    <t xml:space="preserve">.....................................................................................................
(data)
.....................................................................................................
(representante legal)
</t>
  </si>
  <si>
    <t>ANEXO XI
 Cronograma Físico-Financeiro</t>
  </si>
  <si>
    <t xml:space="preserve">  </t>
  </si>
  <si>
    <t>....................................................................................................
(data)
.....................................................................................................
(representante legal)</t>
  </si>
  <si>
    <t xml:space="preserve">ANEXO XII
COMPOSIÇÃO   DO   B.D.I </t>
  </si>
  <si>
    <t>PREGÃO ELETRONICO 001/2021 PMA</t>
  </si>
  <si>
    <t>PREGÃO ELETRONICO 001/2021 PMA
PROCESSO: 197/2021 PMA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</si>
</sst>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&quot;R$&quot;\ * #,##0.00_-;\-&quot;R$&quot;\ * #,##0.00_-;_-&quot;R$&quot;\ * &quot;-&quot;??_-;_-@_-"/>
    <numFmt numFmtId="165" formatCode="_-* #,##0.00_-;\-* #,##0.00_-;_-* &quot;-&quot;??_-;_-@_-"/>
    <numFmt numFmtId="166" formatCode="##.##000"/>
    <numFmt numFmtId="167" formatCode="##.##000##"/>
    <numFmt numFmtId="168" formatCode="_(&quot;R$ &quot;* #,##0.00_);_(&quot;R$ &quot;* \(#,##0.00\);_(&quot;R$ &quot;* &quot;-&quot;??_);_(@_)"/>
    <numFmt numFmtId="169" formatCode="_(* #,##0.00_);_(* \(#,##0.00\);_(* &quot;-&quot;??_);_(@_)"/>
    <numFmt numFmtId="170" formatCode="_(&quot;R$&quot;* #,##0.00_);_(&quot;R$&quot;* \(#,##0.00\);_(&quot;R$&quot;* &quot;-&quot;??_);_(@_)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sz val="12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99CC00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rgb="FF008000"/>
      <name val="Arial"/>
      <family val="2"/>
    </font>
    <font>
      <b/>
      <sz val="8"/>
      <color theme="1"/>
      <name val="Arial"/>
      <family val="2"/>
    </font>
    <font>
      <sz val="10"/>
      <color theme="1"/>
      <name val="Noto Sans Symbols"/>
    </font>
    <font>
      <b/>
      <sz val="7"/>
      <color theme="1"/>
      <name val="Arial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color rgb="FF333333"/>
      <name val="Arial"/>
      <family val="2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6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Arial"/>
      <family val="2"/>
    </font>
    <font>
      <b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4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33" fillId="0" borderId="0"/>
    <xf numFmtId="169" fontId="21" fillId="0" borderId="0" applyFont="0" applyFill="0" applyBorder="0" applyAlignment="0" applyProtection="0"/>
    <xf numFmtId="170" fontId="21" fillId="0" borderId="0" applyFont="0" applyFill="0" applyBorder="0" applyAlignment="0" applyProtection="0"/>
  </cellStyleXfs>
  <cellXfs count="246">
    <xf numFmtId="0" fontId="0" fillId="0" borderId="0" xfId="0"/>
    <xf numFmtId="0" fontId="0" fillId="0" borderId="0" xfId="0" applyBorder="1"/>
    <xf numFmtId="0" fontId="2" fillId="0" borderId="0" xfId="0" applyFont="1"/>
    <xf numFmtId="10" fontId="6" fillId="0" borderId="0" xfId="0" applyNumberFormat="1" applyFont="1" applyBorder="1" applyAlignment="1">
      <alignment horizontal="center"/>
    </xf>
    <xf numFmtId="9" fontId="2" fillId="0" borderId="0" xfId="0" applyNumberFormat="1" applyFont="1" applyBorder="1"/>
    <xf numFmtId="168" fontId="2" fillId="0" borderId="0" xfId="0" applyNumberFormat="1" applyFont="1" applyBorder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 indent="15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/>
    <xf numFmtId="0" fontId="11" fillId="0" borderId="0" xfId="0" applyFont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Alignment="1"/>
    <xf numFmtId="165" fontId="0" fillId="0" borderId="0" xfId="0" applyNumberFormat="1"/>
    <xf numFmtId="0" fontId="4" fillId="0" borderId="0" xfId="3" applyFont="1"/>
    <xf numFmtId="0" fontId="15" fillId="0" borderId="0" xfId="3"/>
    <xf numFmtId="0" fontId="16" fillId="0" borderId="0" xfId="3" applyFont="1" applyAlignment="1">
      <alignment vertical="center"/>
    </xf>
    <xf numFmtId="0" fontId="17" fillId="0" borderId="0" xfId="3" applyFont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9" fillId="2" borderId="0" xfId="3" applyFont="1" applyFill="1"/>
    <xf numFmtId="0" fontId="19" fillId="2" borderId="0" xfId="3" applyFont="1" applyFill="1" applyAlignment="1">
      <alignment horizontal="center"/>
    </xf>
    <xf numFmtId="0" fontId="4" fillId="0" borderId="7" xfId="3" applyFont="1" applyBorder="1" applyAlignment="1">
      <alignment horizontal="left" vertical="center"/>
    </xf>
    <xf numFmtId="0" fontId="4" fillId="0" borderId="8" xfId="3" applyFont="1" applyBorder="1" applyAlignment="1">
      <alignment horizontal="center" vertical="center"/>
    </xf>
    <xf numFmtId="10" fontId="4" fillId="0" borderId="9" xfId="3" applyNumberFormat="1" applyFont="1" applyBorder="1" applyAlignment="1">
      <alignment horizontal="center" vertical="center"/>
    </xf>
    <xf numFmtId="0" fontId="20" fillId="2" borderId="0" xfId="3" applyFont="1" applyFill="1" applyAlignment="1">
      <alignment horizontal="center"/>
    </xf>
    <xf numFmtId="0" fontId="4" fillId="2" borderId="0" xfId="3" applyFont="1" applyFill="1"/>
    <xf numFmtId="0" fontId="4" fillId="0" borderId="10" xfId="3" applyFont="1" applyBorder="1" applyAlignment="1">
      <alignment horizontal="left" vertical="center"/>
    </xf>
    <xf numFmtId="0" fontId="4" fillId="0" borderId="11" xfId="3" applyFont="1" applyBorder="1" applyAlignment="1">
      <alignment horizontal="center" vertical="center"/>
    </xf>
    <xf numFmtId="10" fontId="4" fillId="0" borderId="12" xfId="3" applyNumberFormat="1" applyFont="1" applyBorder="1" applyAlignment="1">
      <alignment horizontal="center" vertical="center"/>
    </xf>
    <xf numFmtId="10" fontId="4" fillId="0" borderId="0" xfId="3" applyNumberFormat="1" applyFont="1" applyAlignment="1">
      <alignment horizontal="center" vertical="center"/>
    </xf>
    <xf numFmtId="0" fontId="4" fillId="0" borderId="13" xfId="3" applyFont="1" applyBorder="1" applyAlignment="1">
      <alignment horizontal="left" vertical="center"/>
    </xf>
    <xf numFmtId="0" fontId="4" fillId="0" borderId="14" xfId="3" applyFont="1" applyBorder="1" applyAlignment="1">
      <alignment horizontal="center" vertical="center"/>
    </xf>
    <xf numFmtId="10" fontId="4" fillId="0" borderId="15" xfId="3" applyNumberFormat="1" applyFont="1" applyBorder="1" applyAlignment="1">
      <alignment horizontal="center" vertical="center"/>
    </xf>
    <xf numFmtId="0" fontId="4" fillId="0" borderId="16" xfId="3" applyFont="1" applyBorder="1" applyAlignment="1">
      <alignment horizontal="left" vertical="center"/>
    </xf>
    <xf numFmtId="0" fontId="4" fillId="0" borderId="17" xfId="3" applyFont="1" applyBorder="1" applyAlignment="1">
      <alignment horizontal="center" vertical="center"/>
    </xf>
    <xf numFmtId="10" fontId="4" fillId="0" borderId="18" xfId="3" applyNumberFormat="1" applyFont="1" applyBorder="1" applyAlignment="1">
      <alignment horizontal="center" vertical="center"/>
    </xf>
    <xf numFmtId="9" fontId="4" fillId="0" borderId="0" xfId="3" applyNumberFormat="1" applyFont="1"/>
    <xf numFmtId="0" fontId="4" fillId="0" borderId="19" xfId="3" applyFont="1" applyBorder="1" applyAlignment="1">
      <alignment vertical="center"/>
    </xf>
    <xf numFmtId="0" fontId="4" fillId="0" borderId="20" xfId="3" applyFont="1" applyBorder="1" applyAlignment="1">
      <alignment vertical="center"/>
    </xf>
    <xf numFmtId="10" fontId="4" fillId="0" borderId="21" xfId="3" applyNumberFormat="1" applyFont="1" applyBorder="1" applyAlignment="1">
      <alignment vertical="center"/>
    </xf>
    <xf numFmtId="0" fontId="4" fillId="0" borderId="22" xfId="3" applyFont="1" applyBorder="1" applyAlignment="1">
      <alignment horizontal="left" vertical="center"/>
    </xf>
    <xf numFmtId="0" fontId="4" fillId="0" borderId="23" xfId="3" applyFont="1" applyBorder="1" applyAlignment="1">
      <alignment horizontal="left" vertical="center"/>
    </xf>
    <xf numFmtId="0" fontId="4" fillId="0" borderId="24" xfId="3" applyFont="1" applyBorder="1" applyAlignment="1">
      <alignment vertical="center"/>
    </xf>
    <xf numFmtId="10" fontId="4" fillId="0" borderId="0" xfId="3" applyNumberFormat="1" applyFont="1" applyAlignment="1">
      <alignment vertical="center"/>
    </xf>
    <xf numFmtId="10" fontId="3" fillId="0" borderId="27" xfId="3" applyNumberFormat="1" applyFont="1" applyBorder="1" applyAlignment="1">
      <alignment horizontal="center" vertical="center" wrapText="1"/>
    </xf>
    <xf numFmtId="0" fontId="4" fillId="0" borderId="0" xfId="3" applyFont="1" applyAlignment="1">
      <alignment vertical="center"/>
    </xf>
    <xf numFmtId="0" fontId="3" fillId="0" borderId="0" xfId="3" applyFont="1" applyAlignment="1">
      <alignment vertical="center" wrapText="1"/>
    </xf>
    <xf numFmtId="10" fontId="3" fillId="0" borderId="0" xfId="3" applyNumberFormat="1" applyFont="1" applyAlignment="1">
      <alignment horizontal="center" vertical="center" wrapText="1"/>
    </xf>
    <xf numFmtId="0" fontId="3" fillId="0" borderId="0" xfId="3" applyFont="1" applyAlignment="1">
      <alignment horizontal="left" vertical="center"/>
    </xf>
    <xf numFmtId="0" fontId="22" fillId="2" borderId="0" xfId="3" applyFont="1" applyFill="1" applyAlignment="1">
      <alignment horizontal="center" vertical="center" wrapText="1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2" fontId="4" fillId="2" borderId="0" xfId="3" applyNumberFormat="1" applyFont="1" applyFill="1" applyAlignment="1">
      <alignment horizontal="center" vertical="center"/>
    </xf>
    <xf numFmtId="2" fontId="3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vertical="center"/>
    </xf>
    <xf numFmtId="10" fontId="4" fillId="2" borderId="0" xfId="3" applyNumberFormat="1" applyFont="1" applyFill="1" applyAlignment="1">
      <alignment horizontal="center" vertical="center"/>
    </xf>
    <xf numFmtId="4" fontId="4" fillId="2" borderId="0" xfId="3" applyNumberFormat="1" applyFont="1" applyFill="1" applyAlignment="1">
      <alignment vertical="center"/>
    </xf>
    <xf numFmtId="0" fontId="23" fillId="2" borderId="0" xfId="3" applyFont="1" applyFill="1"/>
    <xf numFmtId="0" fontId="24" fillId="2" borderId="0" xfId="3" applyFont="1" applyFill="1"/>
    <xf numFmtId="0" fontId="22" fillId="2" borderId="0" xfId="3" applyFont="1" applyFill="1"/>
    <xf numFmtId="2" fontId="23" fillId="2" borderId="0" xfId="3" applyNumberFormat="1" applyFont="1" applyFill="1" applyAlignment="1">
      <alignment horizontal="center" vertical="center"/>
    </xf>
    <xf numFmtId="0" fontId="20" fillId="2" borderId="0" xfId="3" applyFont="1" applyFill="1"/>
    <xf numFmtId="49" fontId="26" fillId="2" borderId="0" xfId="3" applyNumberFormat="1" applyFont="1" applyFill="1" applyAlignment="1">
      <alignment horizontal="center" vertical="center"/>
    </xf>
    <xf numFmtId="0" fontId="3" fillId="2" borderId="0" xfId="3" applyFont="1" applyFill="1" applyAlignment="1">
      <alignment horizontal="right" vertical="center"/>
    </xf>
    <xf numFmtId="0" fontId="20" fillId="2" borderId="0" xfId="3" applyFont="1" applyFill="1" applyAlignment="1">
      <alignment horizontal="center" vertical="center"/>
    </xf>
    <xf numFmtId="49" fontId="3" fillId="2" borderId="0" xfId="3" applyNumberFormat="1" applyFont="1" applyFill="1" applyAlignment="1">
      <alignment horizontal="left" vertical="center"/>
    </xf>
    <xf numFmtId="0" fontId="3" fillId="2" borderId="0" xfId="3" applyFont="1" applyFill="1"/>
    <xf numFmtId="0" fontId="27" fillId="0" borderId="0" xfId="3" applyFont="1"/>
    <xf numFmtId="0" fontId="28" fillId="0" borderId="0" xfId="3" applyFont="1"/>
    <xf numFmtId="0" fontId="30" fillId="0" borderId="0" xfId="0" applyFont="1"/>
    <xf numFmtId="0" fontId="30" fillId="0" borderId="0" xfId="0" applyFont="1" applyAlignment="1">
      <alignment horizontal="left"/>
    </xf>
    <xf numFmtId="0" fontId="31" fillId="0" borderId="0" xfId="0" applyFont="1"/>
    <xf numFmtId="0" fontId="0" fillId="0" borderId="0" xfId="0" applyAlignment="1">
      <alignment horizontal="center"/>
    </xf>
    <xf numFmtId="0" fontId="34" fillId="0" borderId="0" xfId="4" applyFont="1"/>
    <xf numFmtId="0" fontId="34" fillId="0" borderId="0" xfId="4" applyFont="1" applyAlignment="1">
      <alignment horizontal="center"/>
    </xf>
    <xf numFmtId="0" fontId="36" fillId="0" borderId="0" xfId="4" applyFont="1"/>
    <xf numFmtId="0" fontId="36" fillId="0" borderId="0" xfId="4" applyFont="1" applyAlignment="1">
      <alignment vertical="center"/>
    </xf>
    <xf numFmtId="169" fontId="34" fillId="0" borderId="0" xfId="4" applyNumberFormat="1" applyFont="1"/>
    <xf numFmtId="49" fontId="34" fillId="0" borderId="0" xfId="4" applyNumberFormat="1" applyFont="1" applyAlignment="1">
      <alignment horizontal="center" vertical="top"/>
    </xf>
    <xf numFmtId="0" fontId="34" fillId="0" borderId="0" xfId="4" applyFont="1" applyAlignment="1">
      <alignment vertical="top" wrapText="1"/>
    </xf>
    <xf numFmtId="169" fontId="34" fillId="0" borderId="0" xfId="5" applyFont="1" applyAlignment="1"/>
    <xf numFmtId="0" fontId="0" fillId="0" borderId="0" xfId="0" applyFill="1" applyAlignment="1">
      <alignment horizontal="left"/>
    </xf>
    <xf numFmtId="0" fontId="13" fillId="0" borderId="0" xfId="0" applyFont="1" applyFill="1" applyAlignment="1">
      <alignment horizontal="center"/>
    </xf>
    <xf numFmtId="0" fontId="34" fillId="4" borderId="33" xfId="4" applyFont="1" applyFill="1" applyBorder="1" applyAlignment="1">
      <alignment horizontal="center" vertical="center"/>
    </xf>
    <xf numFmtId="0" fontId="34" fillId="4" borderId="1" xfId="5" applyNumberFormat="1" applyFont="1" applyFill="1" applyBorder="1" applyAlignment="1">
      <alignment horizontal="center" vertical="center" wrapText="1"/>
    </xf>
    <xf numFmtId="169" fontId="34" fillId="4" borderId="34" xfId="5" applyFont="1" applyFill="1" applyBorder="1" applyAlignment="1">
      <alignment horizontal="left" vertical="center"/>
    </xf>
    <xf numFmtId="170" fontId="34" fillId="4" borderId="35" xfId="6" applyFont="1" applyFill="1" applyBorder="1" applyAlignment="1">
      <alignment horizontal="center" vertical="center"/>
    </xf>
    <xf numFmtId="170" fontId="34" fillId="4" borderId="36" xfId="6" applyFont="1" applyFill="1" applyBorder="1" applyAlignment="1">
      <alignment horizontal="center" vertical="center"/>
    </xf>
    <xf numFmtId="0" fontId="34" fillId="4" borderId="37" xfId="4" applyFont="1" applyFill="1" applyBorder="1" applyAlignment="1">
      <alignment horizontal="center" vertical="center"/>
    </xf>
    <xf numFmtId="0" fontId="40" fillId="4" borderId="4" xfId="4" applyFont="1" applyFill="1" applyBorder="1" applyAlignment="1">
      <alignment vertical="center"/>
    </xf>
    <xf numFmtId="0" fontId="34" fillId="4" borderId="4" xfId="4" applyFont="1" applyFill="1" applyBorder="1" applyAlignment="1">
      <alignment horizontal="center" vertical="center"/>
    </xf>
    <xf numFmtId="169" fontId="34" fillId="4" borderId="4" xfId="5" applyFont="1" applyFill="1" applyBorder="1" applyAlignment="1">
      <alignment horizontal="left" vertical="center"/>
    </xf>
    <xf numFmtId="170" fontId="34" fillId="4" borderId="38" xfId="6" applyFont="1" applyFill="1" applyBorder="1" applyAlignment="1">
      <alignment horizontal="center" vertical="center"/>
    </xf>
    <xf numFmtId="170" fontId="34" fillId="4" borderId="1" xfId="6" applyFont="1" applyFill="1" applyBorder="1" applyAlignment="1">
      <alignment horizontal="center" vertical="center"/>
    </xf>
    <xf numFmtId="170" fontId="39" fillId="4" borderId="41" xfId="6" applyFont="1" applyFill="1" applyBorder="1" applyAlignment="1">
      <alignment horizontal="center" vertical="center" wrapText="1"/>
    </xf>
    <xf numFmtId="0" fontId="40" fillId="4" borderId="35" xfId="4" applyFont="1" applyFill="1" applyBorder="1" applyAlignment="1">
      <alignment vertical="center" wrapText="1"/>
    </xf>
    <xf numFmtId="0" fontId="34" fillId="4" borderId="35" xfId="4" applyFont="1" applyFill="1" applyBorder="1" applyAlignment="1">
      <alignment horizontal="center" vertical="center"/>
    </xf>
    <xf numFmtId="0" fontId="40" fillId="4" borderId="1" xfId="4" applyFont="1" applyFill="1" applyBorder="1" applyAlignment="1">
      <alignment vertical="center" wrapText="1"/>
    </xf>
    <xf numFmtId="0" fontId="34" fillId="4" borderId="1" xfId="4" applyFont="1" applyFill="1" applyBorder="1" applyAlignment="1">
      <alignment horizontal="center" vertical="center"/>
    </xf>
    <xf numFmtId="170" fontId="34" fillId="4" borderId="39" xfId="6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0" fillId="0" borderId="0" xfId="0" applyBorder="1" applyAlignment="1">
      <alignment horizontal="left"/>
    </xf>
    <xf numFmtId="166" fontId="32" fillId="3" borderId="1" xfId="0" applyNumberFormat="1" applyFont="1" applyFill="1" applyBorder="1" applyAlignment="1">
      <alignment horizontal="center" vertical="center"/>
    </xf>
    <xf numFmtId="167" fontId="32" fillId="3" borderId="1" xfId="0" applyNumberFormat="1" applyFont="1" applyFill="1" applyBorder="1" applyAlignment="1">
      <alignment horizontal="center" vertical="center"/>
    </xf>
    <xf numFmtId="170" fontId="39" fillId="4" borderId="49" xfId="6" applyFont="1" applyFill="1" applyBorder="1" applyAlignment="1">
      <alignment horizontal="center" vertical="center" wrapText="1"/>
    </xf>
    <xf numFmtId="169" fontId="34" fillId="4" borderId="1" xfId="5" applyFont="1" applyFill="1" applyBorder="1" applyAlignment="1">
      <alignment horizontal="left" vertical="center"/>
    </xf>
    <xf numFmtId="0" fontId="40" fillId="4" borderId="1" xfId="4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49" fontId="36" fillId="3" borderId="1" xfId="4" applyNumberFormat="1" applyFont="1" applyFill="1" applyBorder="1" applyAlignment="1">
      <alignment horizontal="center" vertical="center"/>
    </xf>
    <xf numFmtId="49" fontId="38" fillId="3" borderId="1" xfId="4" applyNumberFormat="1" applyFont="1" applyFill="1" applyBorder="1" applyAlignment="1">
      <alignment horizontal="center" vertical="center"/>
    </xf>
    <xf numFmtId="0" fontId="38" fillId="3" borderId="1" xfId="4" applyFont="1" applyFill="1" applyBorder="1" applyAlignment="1">
      <alignment horizontal="center" vertical="center"/>
    </xf>
    <xf numFmtId="169" fontId="38" fillId="3" borderId="1" xfId="5" applyFont="1" applyFill="1" applyBorder="1" applyAlignment="1">
      <alignment horizontal="center" vertical="center"/>
    </xf>
    <xf numFmtId="169" fontId="36" fillId="3" borderId="1" xfId="5" applyFont="1" applyFill="1" applyBorder="1" applyAlignment="1">
      <alignment horizontal="center" vertical="center"/>
    </xf>
    <xf numFmtId="49" fontId="29" fillId="6" borderId="1" xfId="0" applyNumberFormat="1" applyFont="1" applyFill="1" applyBorder="1" applyAlignment="1">
      <alignment horizontal="left" vertical="center" wrapText="1"/>
    </xf>
    <xf numFmtId="49" fontId="29" fillId="6" borderId="1" xfId="0" applyNumberFormat="1" applyFont="1" applyFill="1" applyBorder="1" applyAlignment="1">
      <alignment vertical="center" wrapText="1"/>
    </xf>
    <xf numFmtId="0" fontId="39" fillId="3" borderId="1" xfId="4" applyFont="1" applyFill="1" applyBorder="1" applyAlignment="1">
      <alignment vertical="center" wrapText="1"/>
    </xf>
    <xf numFmtId="0" fontId="39" fillId="3" borderId="30" xfId="4" applyFont="1" applyFill="1" applyBorder="1" applyAlignment="1">
      <alignment horizontal="center" vertical="center" wrapText="1"/>
    </xf>
    <xf numFmtId="0" fontId="38" fillId="3" borderId="1" xfId="4" applyFont="1" applyFill="1" applyBorder="1" applyAlignment="1">
      <alignment horizontal="center" vertical="center" wrapText="1"/>
    </xf>
    <xf numFmtId="9" fontId="41" fillId="6" borderId="1" xfId="0" applyNumberFormat="1" applyFont="1" applyFill="1" applyBorder="1" applyAlignment="1">
      <alignment horizontal="center" vertical="center"/>
    </xf>
    <xf numFmtId="168" fontId="41" fillId="6" borderId="1" xfId="0" applyNumberFormat="1" applyFont="1" applyFill="1" applyBorder="1" applyAlignment="1">
      <alignment horizontal="center" vertical="center"/>
    </xf>
    <xf numFmtId="10" fontId="41" fillId="6" borderId="1" xfId="0" applyNumberFormat="1" applyFont="1" applyFill="1" applyBorder="1" applyAlignment="1">
      <alignment horizontal="center" vertical="center"/>
    </xf>
    <xf numFmtId="0" fontId="43" fillId="6" borderId="1" xfId="0" applyFont="1" applyFill="1" applyBorder="1" applyAlignment="1">
      <alignment horizontal="center" vertical="center"/>
    </xf>
    <xf numFmtId="49" fontId="43" fillId="6" borderId="1" xfId="0" applyNumberFormat="1" applyFont="1" applyFill="1" applyBorder="1" applyAlignment="1">
      <alignment horizontal="center" vertical="center" wrapText="1"/>
    </xf>
    <xf numFmtId="49" fontId="43" fillId="6" borderId="1" xfId="0" applyNumberFormat="1" applyFont="1" applyFill="1" applyBorder="1" applyAlignment="1">
      <alignment horizontal="left" vertical="center" wrapText="1"/>
    </xf>
    <xf numFmtId="164" fontId="43" fillId="6" borderId="1" xfId="1" applyFont="1" applyFill="1" applyBorder="1" applyAlignment="1">
      <alignment horizontal="center" vertical="center"/>
    </xf>
    <xf numFmtId="0" fontId="43" fillId="6" borderId="1" xfId="1" applyNumberFormat="1" applyFont="1" applyFill="1" applyBorder="1" applyAlignment="1">
      <alignment horizontal="center" vertical="center"/>
    </xf>
    <xf numFmtId="164" fontId="43" fillId="6" borderId="1" xfId="0" applyNumberFormat="1" applyFont="1" applyFill="1" applyBorder="1" applyAlignment="1">
      <alignment horizontal="center" vertical="center"/>
    </xf>
    <xf numFmtId="164" fontId="43" fillId="6" borderId="1" xfId="1" applyFont="1" applyFill="1" applyBorder="1" applyAlignment="1">
      <alignment horizontal="center" vertical="center" wrapText="1"/>
    </xf>
    <xf numFmtId="49" fontId="43" fillId="6" borderId="1" xfId="0" applyNumberFormat="1" applyFont="1" applyFill="1" applyBorder="1" applyAlignment="1">
      <alignment vertical="center" wrapText="1"/>
    </xf>
    <xf numFmtId="49" fontId="43" fillId="6" borderId="1" xfId="0" applyNumberFormat="1" applyFont="1" applyFill="1" applyBorder="1" applyAlignment="1">
      <alignment horizontal="left" vertical="center"/>
    </xf>
    <xf numFmtId="0" fontId="43" fillId="6" borderId="0" xfId="0" applyFont="1" applyFill="1" applyBorder="1" applyAlignment="1">
      <alignment horizontal="center" vertical="center"/>
    </xf>
    <xf numFmtId="0" fontId="43" fillId="6" borderId="0" xfId="0" applyFont="1" applyFill="1"/>
    <xf numFmtId="0" fontId="42" fillId="6" borderId="1" xfId="0" applyFont="1" applyFill="1" applyBorder="1" applyAlignment="1">
      <alignment horizontal="center"/>
    </xf>
    <xf numFmtId="164" fontId="42" fillId="6" borderId="4" xfId="0" applyNumberFormat="1" applyFont="1" applyFill="1" applyBorder="1"/>
    <xf numFmtId="0" fontId="43" fillId="3" borderId="1" xfId="0" applyFont="1" applyFill="1" applyBorder="1" applyAlignment="1">
      <alignment horizontal="center" vertical="center"/>
    </xf>
    <xf numFmtId="0" fontId="43" fillId="3" borderId="1" xfId="0" applyFont="1" applyFill="1" applyBorder="1" applyAlignment="1">
      <alignment horizontal="center" vertical="center" wrapText="1"/>
    </xf>
    <xf numFmtId="168" fontId="0" fillId="0" borderId="0" xfId="0" applyNumberFormat="1"/>
    <xf numFmtId="49" fontId="29" fillId="6" borderId="38" xfId="0" applyNumberFormat="1" applyFont="1" applyFill="1" applyBorder="1" applyAlignment="1">
      <alignment horizontal="left" vertical="center" wrapText="1"/>
    </xf>
    <xf numFmtId="9" fontId="41" fillId="6" borderId="38" xfId="0" applyNumberFormat="1" applyFont="1" applyFill="1" applyBorder="1" applyAlignment="1">
      <alignment horizontal="center" vertical="center"/>
    </xf>
    <xf numFmtId="168" fontId="32" fillId="6" borderId="1" xfId="0" applyNumberFormat="1" applyFont="1" applyFill="1" applyBorder="1" applyAlignment="1">
      <alignment horizontal="center" vertical="center"/>
    </xf>
    <xf numFmtId="49" fontId="29" fillId="6" borderId="1" xfId="0" applyNumberFormat="1" applyFont="1" applyFill="1" applyBorder="1" applyAlignment="1">
      <alignment horizontal="center" vertical="center" wrapText="1"/>
    </xf>
    <xf numFmtId="49" fontId="29" fillId="6" borderId="38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7" borderId="0" xfId="0" applyFont="1" applyFill="1"/>
    <xf numFmtId="0" fontId="47" fillId="0" borderId="0" xfId="0" applyFont="1"/>
    <xf numFmtId="0" fontId="47" fillId="7" borderId="1" xfId="0" applyFont="1" applyFill="1" applyBorder="1" applyAlignment="1">
      <alignment horizontal="center"/>
    </xf>
    <xf numFmtId="10" fontId="47" fillId="7" borderId="1" xfId="2" applyNumberFormat="1" applyFont="1" applyFill="1" applyBorder="1" applyAlignment="1">
      <alignment horizontal="center"/>
    </xf>
    <xf numFmtId="0" fontId="44" fillId="0" borderId="0" xfId="0" applyFont="1"/>
    <xf numFmtId="0" fontId="47" fillId="0" borderId="0" xfId="0" applyFont="1" applyAlignment="1"/>
    <xf numFmtId="0" fontId="47" fillId="7" borderId="0" xfId="0" applyFont="1" applyFill="1"/>
    <xf numFmtId="0" fontId="11" fillId="0" borderId="0" xfId="0" applyFont="1" applyAlignment="1">
      <alignment vertical="center"/>
    </xf>
    <xf numFmtId="0" fontId="50" fillId="0" borderId="0" xfId="0" applyFont="1"/>
    <xf numFmtId="0" fontId="51" fillId="0" borderId="0" xfId="0" applyFont="1" applyAlignment="1">
      <alignment horizontal="left" vertical="center" indent="15"/>
    </xf>
    <xf numFmtId="0" fontId="52" fillId="0" borderId="0" xfId="0" applyFont="1"/>
    <xf numFmtId="0" fontId="45" fillId="0" borderId="0" xfId="0" applyFont="1"/>
    <xf numFmtId="0" fontId="49" fillId="0" borderId="0" xfId="0" applyFont="1"/>
    <xf numFmtId="0" fontId="49" fillId="0" borderId="0" xfId="0" applyFont="1" applyAlignment="1">
      <alignment horizontal="left" wrapText="1"/>
    </xf>
    <xf numFmtId="0" fontId="48" fillId="0" borderId="0" xfId="0" applyFont="1"/>
    <xf numFmtId="0" fontId="54" fillId="0" borderId="0" xfId="3" applyFont="1"/>
    <xf numFmtId="0" fontId="44" fillId="0" borderId="0" xfId="0" applyFont="1" applyAlignment="1">
      <alignment horizontal="center" wrapText="1"/>
    </xf>
    <xf numFmtId="0" fontId="44" fillId="0" borderId="0" xfId="0" applyFont="1" applyAlignment="1">
      <alignment horizontal="center"/>
    </xf>
    <xf numFmtId="0" fontId="42" fillId="6" borderId="2" xfId="0" applyFont="1" applyFill="1" applyBorder="1" applyAlignment="1">
      <alignment horizontal="center" vertical="center"/>
    </xf>
    <xf numFmtId="0" fontId="42" fillId="6" borderId="6" xfId="0" applyFont="1" applyFill="1" applyBorder="1" applyAlignment="1">
      <alignment horizontal="center" vertical="center"/>
    </xf>
    <xf numFmtId="0" fontId="42" fillId="6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 wrapText="1"/>
    </xf>
    <xf numFmtId="0" fontId="47" fillId="0" borderId="50" xfId="0" applyFont="1" applyBorder="1" applyAlignment="1">
      <alignment horizontal="center" wrapText="1"/>
    </xf>
    <xf numFmtId="49" fontId="35" fillId="3" borderId="28" xfId="4" applyNumberFormat="1" applyFont="1" applyFill="1" applyBorder="1" applyAlignment="1">
      <alignment horizontal="center" vertical="top"/>
    </xf>
    <xf numFmtId="49" fontId="35" fillId="3" borderId="0" xfId="4" applyNumberFormat="1" applyFont="1" applyFill="1" applyAlignment="1">
      <alignment horizontal="center" vertical="top"/>
    </xf>
    <xf numFmtId="49" fontId="35" fillId="3" borderId="29" xfId="4" applyNumberFormat="1" applyFont="1" applyFill="1" applyBorder="1" applyAlignment="1">
      <alignment horizontal="center" vertical="top"/>
    </xf>
    <xf numFmtId="49" fontId="37" fillId="3" borderId="28" xfId="4" applyNumberFormat="1" applyFont="1" applyFill="1" applyBorder="1" applyAlignment="1">
      <alignment horizontal="center" vertical="top"/>
    </xf>
    <xf numFmtId="0" fontId="21" fillId="3" borderId="0" xfId="4" applyFont="1" applyFill="1" applyAlignment="1">
      <alignment horizontal="center" vertical="top"/>
    </xf>
    <xf numFmtId="0" fontId="21" fillId="3" borderId="29" xfId="4" applyFont="1" applyFill="1" applyBorder="1" applyAlignment="1">
      <alignment horizontal="center" vertical="top"/>
    </xf>
    <xf numFmtId="0" fontId="22" fillId="2" borderId="0" xfId="3" applyFont="1" applyFill="1" applyAlignment="1">
      <alignment horizontal="center" vertical="center" wrapText="1"/>
    </xf>
    <xf numFmtId="0" fontId="21" fillId="0" borderId="0" xfId="3" applyFont="1"/>
    <xf numFmtId="0" fontId="39" fillId="3" borderId="2" xfId="4" applyFont="1" applyFill="1" applyBorder="1" applyAlignment="1">
      <alignment horizontal="center" vertical="center" wrapText="1"/>
    </xf>
    <xf numFmtId="0" fontId="39" fillId="3" borderId="6" xfId="4" applyFont="1" applyFill="1" applyBorder="1" applyAlignment="1">
      <alignment horizontal="center" vertical="center" wrapText="1"/>
    </xf>
    <xf numFmtId="0" fontId="39" fillId="3" borderId="3" xfId="4" applyFont="1" applyFill="1" applyBorder="1" applyAlignment="1">
      <alignment horizontal="center" vertical="center" wrapText="1"/>
    </xf>
    <xf numFmtId="0" fontId="39" fillId="3" borderId="30" xfId="4" applyFont="1" applyFill="1" applyBorder="1" applyAlignment="1">
      <alignment horizontal="center" vertical="center" wrapText="1"/>
    </xf>
    <xf numFmtId="0" fontId="39" fillId="3" borderId="31" xfId="4" applyFont="1" applyFill="1" applyBorder="1" applyAlignment="1">
      <alignment horizontal="center" vertical="center" wrapText="1"/>
    </xf>
    <xf numFmtId="0" fontId="39" fillId="3" borderId="32" xfId="4" applyFont="1" applyFill="1" applyBorder="1" applyAlignment="1">
      <alignment horizontal="center" vertical="center" wrapText="1"/>
    </xf>
    <xf numFmtId="0" fontId="39" fillId="4" borderId="46" xfId="4" applyFont="1" applyFill="1" applyBorder="1" applyAlignment="1">
      <alignment horizontal="right" vertical="center" wrapText="1" indent="1"/>
    </xf>
    <xf numFmtId="0" fontId="39" fillId="4" borderId="47" xfId="4" applyFont="1" applyFill="1" applyBorder="1" applyAlignment="1">
      <alignment horizontal="right" vertical="center" wrapText="1" indent="1"/>
    </xf>
    <xf numFmtId="0" fontId="39" fillId="4" borderId="48" xfId="4" applyFont="1" applyFill="1" applyBorder="1" applyAlignment="1">
      <alignment horizontal="right" vertical="center" wrapText="1" indent="1"/>
    </xf>
    <xf numFmtId="0" fontId="39" fillId="4" borderId="30" xfId="4" applyFont="1" applyFill="1" applyBorder="1" applyAlignment="1">
      <alignment horizontal="right" vertical="center" wrapText="1"/>
    </xf>
    <xf numFmtId="0" fontId="39" fillId="4" borderId="31" xfId="4" applyFont="1" applyFill="1" applyBorder="1" applyAlignment="1">
      <alignment horizontal="right" vertical="center" wrapText="1"/>
    </xf>
    <xf numFmtId="0" fontId="39" fillId="4" borderId="40" xfId="4" applyFont="1" applyFill="1" applyBorder="1" applyAlignment="1">
      <alignment horizontal="right" vertical="center" wrapText="1"/>
    </xf>
    <xf numFmtId="0" fontId="49" fillId="0" borderId="0" xfId="0" applyFont="1" applyAlignment="1">
      <alignment horizontal="center" wrapText="1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9" fillId="0" borderId="0" xfId="0" applyFont="1" applyAlignment="1">
      <alignment horizontal="center"/>
    </xf>
    <xf numFmtId="0" fontId="32" fillId="3" borderId="42" xfId="0" applyFont="1" applyFill="1" applyBorder="1" applyAlignment="1">
      <alignment horizontal="center" vertical="center"/>
    </xf>
    <xf numFmtId="0" fontId="32" fillId="3" borderId="43" xfId="0" applyFont="1" applyFill="1" applyBorder="1" applyAlignment="1">
      <alignment horizontal="center" vertical="center"/>
    </xf>
    <xf numFmtId="0" fontId="32" fillId="3" borderId="44" xfId="0" applyFont="1" applyFill="1" applyBorder="1" applyAlignment="1">
      <alignment horizontal="center" vertical="center"/>
    </xf>
    <xf numFmtId="0" fontId="32" fillId="3" borderId="45" xfId="0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/>
    </xf>
    <xf numFmtId="166" fontId="32" fillId="5" borderId="2" xfId="0" applyNumberFormat="1" applyFont="1" applyFill="1" applyBorder="1" applyAlignment="1">
      <alignment horizontal="center" vertical="center"/>
    </xf>
    <xf numFmtId="166" fontId="32" fillId="5" borderId="3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7" fontId="32" fillId="3" borderId="38" xfId="0" applyNumberFormat="1" applyFont="1" applyFill="1" applyBorder="1" applyAlignment="1">
      <alignment horizontal="center" vertical="center"/>
    </xf>
    <xf numFmtId="167" fontId="32" fillId="3" borderId="4" xfId="0" applyNumberFormat="1" applyFont="1" applyFill="1" applyBorder="1" applyAlignment="1">
      <alignment horizontal="center" vertical="center"/>
    </xf>
    <xf numFmtId="168" fontId="41" fillId="6" borderId="30" xfId="0" applyNumberFormat="1" applyFont="1" applyFill="1" applyBorder="1" applyAlignment="1">
      <alignment horizontal="center" vertical="center"/>
    </xf>
    <xf numFmtId="168" fontId="41" fillId="6" borderId="31" xfId="0" applyNumberFormat="1" applyFont="1" applyFill="1" applyBorder="1" applyAlignment="1">
      <alignment horizontal="center" vertical="center"/>
    </xf>
    <xf numFmtId="168" fontId="41" fillId="6" borderId="1" xfId="0" applyNumberFormat="1" applyFont="1" applyFill="1" applyBorder="1" applyAlignment="1">
      <alignment horizontal="center" vertical="center"/>
    </xf>
    <xf numFmtId="0" fontId="3" fillId="2" borderId="0" xfId="3" applyFont="1" applyFill="1" applyAlignment="1">
      <alignment vertical="center"/>
    </xf>
    <xf numFmtId="0" fontId="3" fillId="2" borderId="0" xfId="3" applyFont="1" applyFill="1" applyAlignment="1">
      <alignment horizontal="right" vertical="center"/>
    </xf>
    <xf numFmtId="10" fontId="3" fillId="2" borderId="0" xfId="3" applyNumberFormat="1" applyFont="1" applyFill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15" fillId="0" borderId="0" xfId="3"/>
    <xf numFmtId="0" fontId="3" fillId="2" borderId="0" xfId="3" applyFont="1" applyFill="1" applyAlignment="1">
      <alignment horizontal="left"/>
    </xf>
    <xf numFmtId="0" fontId="3" fillId="2" borderId="0" xfId="3" applyFont="1" applyFill="1" applyAlignment="1">
      <alignment horizontal="center"/>
    </xf>
    <xf numFmtId="49" fontId="3" fillId="2" borderId="0" xfId="3" applyNumberFormat="1" applyFont="1" applyFill="1" applyAlignment="1">
      <alignment horizontal="left" vertical="center"/>
    </xf>
    <xf numFmtId="0" fontId="25" fillId="2" borderId="0" xfId="3" applyFont="1" applyFill="1" applyAlignment="1">
      <alignment horizontal="center" vertical="center"/>
    </xf>
    <xf numFmtId="49" fontId="3" fillId="2" borderId="0" xfId="3" applyNumberFormat="1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2" borderId="0" xfId="3" applyFont="1" applyFill="1" applyAlignment="1">
      <alignment horizontal="left" vertical="center"/>
    </xf>
    <xf numFmtId="0" fontId="53" fillId="0" borderId="0" xfId="3" applyFont="1" applyAlignment="1">
      <alignment horizontal="center" wrapText="1"/>
    </xf>
    <xf numFmtId="0" fontId="15" fillId="0" borderId="0" xfId="3" applyAlignment="1">
      <alignment horizontal="center"/>
    </xf>
    <xf numFmtId="0" fontId="5" fillId="0" borderId="0" xfId="3" applyFont="1" applyAlignment="1">
      <alignment horizontal="center" vertical="center" wrapText="1"/>
    </xf>
    <xf numFmtId="0" fontId="49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3" fillId="0" borderId="25" xfId="3" applyFont="1" applyBorder="1" applyAlignment="1">
      <alignment horizontal="center" vertical="center" wrapText="1"/>
    </xf>
    <xf numFmtId="0" fontId="21" fillId="0" borderId="26" xfId="3" applyFont="1" applyBorder="1"/>
    <xf numFmtId="0" fontId="54" fillId="0" borderId="0" xfId="3" applyFont="1" applyAlignment="1">
      <alignment horizontal="left"/>
    </xf>
    <xf numFmtId="0" fontId="54" fillId="0" borderId="0" xfId="3" applyFont="1" applyAlignment="1">
      <alignment horizontal="center" wrapText="1"/>
    </xf>
    <xf numFmtId="0" fontId="54" fillId="0" borderId="0" xfId="3" applyFont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1" xfId="0" applyBorder="1" applyAlignment="1">
      <alignment horizontal="left"/>
    </xf>
  </cellXfs>
  <cellStyles count="7">
    <cellStyle name="Moeda" xfId="1" builtinId="4"/>
    <cellStyle name="Moeda 2" xfId="6"/>
    <cellStyle name="Normal" xfId="0" builtinId="0"/>
    <cellStyle name="Normal 2" xfId="3"/>
    <cellStyle name="Normal 3" xfId="4"/>
    <cellStyle name="Porcentagem" xfId="2" builtinId="5"/>
    <cellStyle name="Vírgula 2" xfId="5"/>
  </cellStyles>
  <dxfs count="2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0</xdr:rowOff>
    </xdr:from>
    <xdr:to>
      <xdr:col>1</xdr:col>
      <xdr:colOff>581025</xdr:colOff>
      <xdr:row>3</xdr:row>
      <xdr:rowOff>228599</xdr:rowOff>
    </xdr:to>
    <xdr:pic>
      <xdr:nvPicPr>
        <xdr:cNvPr id="2" name="Imagem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476249"/>
          <a:ext cx="1171574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2" zoomScale="85" zoomScaleNormal="85" workbookViewId="0">
      <selection activeCell="C13" sqref="C13"/>
    </sheetView>
  </sheetViews>
  <sheetFormatPr defaultRowHeight="15"/>
  <cols>
    <col min="1" max="1" width="7.42578125" customWidth="1"/>
    <col min="2" max="2" width="10.5703125" customWidth="1"/>
    <col min="3" max="3" width="31.28515625" customWidth="1"/>
    <col min="4" max="4" width="4.5703125" customWidth="1"/>
    <col min="5" max="5" width="12.42578125" customWidth="1"/>
    <col min="6" max="6" width="11.85546875" customWidth="1"/>
    <col min="7" max="7" width="7.28515625" style="18" customWidth="1"/>
    <col min="8" max="8" width="16.28515625" bestFit="1" customWidth="1"/>
    <col min="9" max="9" width="12.85546875" bestFit="1" customWidth="1"/>
    <col min="10" max="10" width="14" bestFit="1" customWidth="1"/>
    <col min="12" max="12" width="12.85546875" bestFit="1" customWidth="1"/>
  </cols>
  <sheetData>
    <row r="1" spans="1:10" ht="21" hidden="1" customHeight="1">
      <c r="C1" s="12"/>
      <c r="D1" s="10"/>
      <c r="E1" s="10"/>
      <c r="F1" s="10"/>
      <c r="G1" s="90"/>
    </row>
    <row r="2" spans="1:10" ht="21">
      <c r="C2" s="12"/>
      <c r="D2" s="10"/>
      <c r="E2" s="10"/>
      <c r="F2" s="10"/>
      <c r="G2" s="90"/>
    </row>
    <row r="3" spans="1:10" ht="21" customHeight="1">
      <c r="A3" s="176" t="s">
        <v>104</v>
      </c>
      <c r="B3" s="177"/>
      <c r="C3" s="177"/>
      <c r="D3" s="177"/>
      <c r="E3" s="177"/>
      <c r="F3" s="177"/>
      <c r="G3" s="177"/>
      <c r="H3" s="177"/>
    </row>
    <row r="4" spans="1:10" ht="21" customHeight="1">
      <c r="A4" s="177"/>
      <c r="B4" s="177"/>
      <c r="C4" s="177"/>
      <c r="D4" s="177"/>
      <c r="E4" s="177"/>
      <c r="F4" s="177"/>
      <c r="G4" s="177"/>
      <c r="H4" s="177"/>
    </row>
    <row r="6" spans="1:10">
      <c r="A6" s="155" t="s">
        <v>112</v>
      </c>
      <c r="B6" s="155"/>
      <c r="C6" s="155"/>
      <c r="D6" s="159" t="s">
        <v>106</v>
      </c>
      <c r="E6" s="159"/>
      <c r="F6" s="160"/>
      <c r="G6" s="156" t="s">
        <v>84</v>
      </c>
      <c r="H6" s="157">
        <f>'ANEXO XII - BDI'!H19</f>
        <v>0.2369</v>
      </c>
      <c r="I6" s="154"/>
    </row>
    <row r="7" spans="1:10" ht="48.75" customHeight="1">
      <c r="A7" s="178" t="s">
        <v>105</v>
      </c>
      <c r="B7" s="178"/>
      <c r="C7" s="178"/>
      <c r="D7" s="178"/>
      <c r="E7" s="178"/>
      <c r="F7" s="178"/>
      <c r="G7" s="178"/>
      <c r="H7" s="179"/>
      <c r="I7" s="154"/>
    </row>
    <row r="8" spans="1:10" ht="15.75">
      <c r="C8" s="175"/>
      <c r="D8" s="175"/>
      <c r="E8" s="175"/>
      <c r="F8" s="175"/>
      <c r="G8" s="91"/>
    </row>
    <row r="9" spans="1:10">
      <c r="A9" s="145" t="s">
        <v>2</v>
      </c>
      <c r="B9" s="145" t="s">
        <v>12</v>
      </c>
      <c r="C9" s="145" t="s">
        <v>19</v>
      </c>
      <c r="D9" s="145" t="s">
        <v>13</v>
      </c>
      <c r="E9" s="146" t="s">
        <v>20</v>
      </c>
      <c r="F9" s="146" t="s">
        <v>40</v>
      </c>
      <c r="G9" s="146" t="s">
        <v>92</v>
      </c>
      <c r="H9" s="145" t="s">
        <v>5</v>
      </c>
    </row>
    <row r="10" spans="1:10">
      <c r="A10" s="172" t="s">
        <v>21</v>
      </c>
      <c r="B10" s="173"/>
      <c r="C10" s="173"/>
      <c r="D10" s="173"/>
      <c r="E10" s="173"/>
      <c r="F10" s="173"/>
      <c r="G10" s="173"/>
      <c r="H10" s="174"/>
    </row>
    <row r="11" spans="1:10" ht="70.900000000000006" customHeight="1">
      <c r="A11" s="132" t="s">
        <v>61</v>
      </c>
      <c r="B11" s="133" t="s">
        <v>41</v>
      </c>
      <c r="C11" s="134" t="s">
        <v>42</v>
      </c>
      <c r="D11" s="132" t="s">
        <v>43</v>
      </c>
      <c r="E11" s="135">
        <v>463.47</v>
      </c>
      <c r="F11" s="135">
        <f>ROUND(E11+(E11*$H$6),2)</f>
        <v>573.27</v>
      </c>
      <c r="G11" s="136">
        <f>'2 memoria de calculo'!E15</f>
        <v>2</v>
      </c>
      <c r="H11" s="137">
        <f>F11*G11</f>
        <v>1146.54</v>
      </c>
      <c r="I11" s="15"/>
      <c r="J11" s="15"/>
    </row>
    <row r="12" spans="1:10" ht="33" customHeight="1">
      <c r="A12" s="132" t="s">
        <v>64</v>
      </c>
      <c r="B12" s="133" t="s">
        <v>55</v>
      </c>
      <c r="C12" s="134" t="s">
        <v>54</v>
      </c>
      <c r="D12" s="133" t="s">
        <v>63</v>
      </c>
      <c r="E12" s="138">
        <v>102.27</v>
      </c>
      <c r="F12" s="135">
        <f>ROUND(E12+(E12*$H$6),2)</f>
        <v>126.5</v>
      </c>
      <c r="G12" s="136">
        <v>36</v>
      </c>
      <c r="H12" s="137">
        <f>ROUND(F12*G12,2)</f>
        <v>4554</v>
      </c>
    </row>
    <row r="13" spans="1:10" ht="84" customHeight="1">
      <c r="A13" s="132" t="s">
        <v>66</v>
      </c>
      <c r="B13" s="133" t="s">
        <v>45</v>
      </c>
      <c r="C13" s="139" t="s">
        <v>44</v>
      </c>
      <c r="D13" s="133" t="s">
        <v>13</v>
      </c>
      <c r="E13" s="138">
        <v>100.31</v>
      </c>
      <c r="F13" s="135">
        <f t="shared" ref="F13:F19" si="0">ROUND(E13+(E13*$H$6),2)</f>
        <v>124.07</v>
      </c>
      <c r="G13" s="136">
        <f>'2 memoria de calculo'!E28</f>
        <v>24</v>
      </c>
      <c r="H13" s="137">
        <f>ROUND(F13*G13,2)</f>
        <v>2977.68</v>
      </c>
    </row>
    <row r="14" spans="1:10" ht="80.25" customHeight="1">
      <c r="A14" s="132" t="s">
        <v>67</v>
      </c>
      <c r="B14" s="133" t="s">
        <v>46</v>
      </c>
      <c r="C14" s="134" t="s">
        <v>47</v>
      </c>
      <c r="D14" s="133" t="s">
        <v>13</v>
      </c>
      <c r="E14" s="138">
        <v>80.13</v>
      </c>
      <c r="F14" s="135">
        <f t="shared" si="0"/>
        <v>99.11</v>
      </c>
      <c r="G14" s="136">
        <f>'2 memoria de calculo'!E35</f>
        <v>123</v>
      </c>
      <c r="H14" s="137">
        <f t="shared" ref="H14:H18" si="1">ROUND(F14*G14,2)</f>
        <v>12190.53</v>
      </c>
      <c r="I14" s="153"/>
    </row>
    <row r="15" spans="1:10" ht="66" customHeight="1">
      <c r="A15" s="132" t="s">
        <v>79</v>
      </c>
      <c r="B15" s="133" t="s">
        <v>98</v>
      </c>
      <c r="C15" s="134" t="s">
        <v>70</v>
      </c>
      <c r="D15" s="133" t="s">
        <v>13</v>
      </c>
      <c r="E15" s="138">
        <f>COMPOSIÇÕES!G19</f>
        <v>59.55</v>
      </c>
      <c r="F15" s="135">
        <f t="shared" si="0"/>
        <v>73.66</v>
      </c>
      <c r="G15" s="136">
        <f>'2 memoria de calculo'!E43</f>
        <v>110</v>
      </c>
      <c r="H15" s="137">
        <f t="shared" si="1"/>
        <v>8102.6</v>
      </c>
      <c r="I15" s="153"/>
    </row>
    <row r="16" spans="1:10" ht="28.9" customHeight="1">
      <c r="A16" s="132" t="s">
        <v>80</v>
      </c>
      <c r="B16" s="133" t="s">
        <v>49</v>
      </c>
      <c r="C16" s="140" t="s">
        <v>48</v>
      </c>
      <c r="D16" s="133" t="s">
        <v>13</v>
      </c>
      <c r="E16" s="138">
        <v>0.72</v>
      </c>
      <c r="F16" s="135">
        <f t="shared" si="0"/>
        <v>0.89</v>
      </c>
      <c r="G16" s="136">
        <f>'2 memoria de calculo'!E50</f>
        <v>984</v>
      </c>
      <c r="H16" s="137">
        <f t="shared" si="1"/>
        <v>875.76</v>
      </c>
      <c r="I16" s="153"/>
    </row>
    <row r="17" spans="1:12" ht="70.900000000000006" customHeight="1">
      <c r="A17" s="132" t="s">
        <v>81</v>
      </c>
      <c r="B17" s="133" t="s">
        <v>50</v>
      </c>
      <c r="C17" s="134" t="s">
        <v>51</v>
      </c>
      <c r="D17" s="133" t="s">
        <v>13</v>
      </c>
      <c r="E17" s="138">
        <v>133.96</v>
      </c>
      <c r="F17" s="135">
        <f t="shared" si="0"/>
        <v>165.7</v>
      </c>
      <c r="G17" s="136">
        <f>'2 memoria de calculo'!E57</f>
        <v>123</v>
      </c>
      <c r="H17" s="137">
        <f t="shared" si="1"/>
        <v>20381.099999999999</v>
      </c>
      <c r="I17" s="153"/>
      <c r="J17" s="15"/>
    </row>
    <row r="18" spans="1:12" ht="60.75" customHeight="1">
      <c r="A18" s="132" t="s">
        <v>82</v>
      </c>
      <c r="B18" s="133" t="s">
        <v>52</v>
      </c>
      <c r="C18" s="134" t="s">
        <v>53</v>
      </c>
      <c r="D18" s="133" t="s">
        <v>13</v>
      </c>
      <c r="E18" s="138">
        <v>953.62</v>
      </c>
      <c r="F18" s="135">
        <f t="shared" si="0"/>
        <v>1179.53</v>
      </c>
      <c r="G18" s="136">
        <f>'2 memoria de calculo'!E64</f>
        <v>147</v>
      </c>
      <c r="H18" s="137">
        <f t="shared" si="1"/>
        <v>173390.91</v>
      </c>
      <c r="I18" s="153"/>
    </row>
    <row r="19" spans="1:12" ht="60.6" customHeight="1">
      <c r="A19" s="132" t="s">
        <v>83</v>
      </c>
      <c r="B19" s="133" t="s">
        <v>97</v>
      </c>
      <c r="C19" s="134" t="s">
        <v>90</v>
      </c>
      <c r="D19" s="133" t="s">
        <v>13</v>
      </c>
      <c r="E19" s="138">
        <f>COMPOSIÇÕES!G13</f>
        <v>6.4700000000000006</v>
      </c>
      <c r="F19" s="135">
        <f t="shared" si="0"/>
        <v>8</v>
      </c>
      <c r="G19" s="136">
        <f>'2 memoria de calculo'!E71</f>
        <v>894</v>
      </c>
      <c r="H19" s="137">
        <f>ROUND(F19*G19,2)</f>
        <v>7152</v>
      </c>
    </row>
    <row r="20" spans="1:12">
      <c r="A20" s="141"/>
      <c r="B20" s="142"/>
      <c r="C20" s="142"/>
      <c r="D20" s="142"/>
      <c r="E20" s="142"/>
      <c r="F20" s="142"/>
      <c r="G20" s="143" t="s">
        <v>5</v>
      </c>
      <c r="H20" s="144">
        <f>SUM(H11:H19)</f>
        <v>230771.12</v>
      </c>
      <c r="J20" s="15"/>
    </row>
    <row r="21" spans="1:12">
      <c r="I21" s="15"/>
      <c r="L21" s="15"/>
    </row>
    <row r="22" spans="1:12">
      <c r="B22" s="161"/>
      <c r="C22" s="161"/>
      <c r="D22" s="161"/>
      <c r="E22" s="161"/>
      <c r="F22" s="2"/>
      <c r="H22" s="15"/>
    </row>
    <row r="23" spans="1:12">
      <c r="E23" s="6"/>
    </row>
    <row r="24" spans="1:12" ht="90" customHeight="1">
      <c r="A24" s="170" t="s">
        <v>107</v>
      </c>
      <c r="B24" s="171"/>
      <c r="C24" s="171"/>
      <c r="D24" s="171"/>
      <c r="E24" s="171"/>
      <c r="F24" s="171"/>
      <c r="G24" s="171"/>
      <c r="H24" s="171"/>
    </row>
  </sheetData>
  <mergeCells count="5">
    <mergeCell ref="A24:H24"/>
    <mergeCell ref="A10:H10"/>
    <mergeCell ref="C8:F8"/>
    <mergeCell ref="A3:H4"/>
    <mergeCell ref="A7:H7"/>
  </mergeCells>
  <phoneticPr fontId="14" type="noConversion"/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pageSetUpPr fitToPage="1"/>
  </sheetPr>
  <dimension ref="A2:J21"/>
  <sheetViews>
    <sheetView showGridLines="0" zoomScaleSheetLayoutView="100" workbookViewId="0">
      <selection activeCell="G24" sqref="G24"/>
    </sheetView>
  </sheetViews>
  <sheetFormatPr defaultColWidth="9.140625" defaultRowHeight="11.25"/>
  <cols>
    <col min="1" max="1" width="11.28515625" style="82" customWidth="1"/>
    <col min="2" max="2" width="11.5703125" style="87" customWidth="1"/>
    <col min="3" max="3" width="46.28515625" style="88" customWidth="1"/>
    <col min="4" max="4" width="5" style="83" customWidth="1"/>
    <col min="5" max="5" width="13.140625" style="89" bestFit="1" customWidth="1"/>
    <col min="6" max="6" width="11.7109375" style="89" customWidth="1"/>
    <col min="7" max="7" width="15.5703125" style="89" customWidth="1"/>
    <col min="8" max="8" width="13.7109375" style="82" customWidth="1"/>
    <col min="9" max="9" width="9" style="82" customWidth="1"/>
    <col min="10" max="10" width="11.140625" style="82" bestFit="1" customWidth="1"/>
    <col min="11" max="256" width="9.140625" style="82"/>
    <col min="257" max="257" width="11.28515625" style="82" customWidth="1"/>
    <col min="258" max="258" width="11.5703125" style="82" customWidth="1"/>
    <col min="259" max="259" width="46.28515625" style="82" customWidth="1"/>
    <col min="260" max="260" width="5" style="82" customWidth="1"/>
    <col min="261" max="261" width="13.140625" style="82" bestFit="1" customWidth="1"/>
    <col min="262" max="262" width="11.7109375" style="82" customWidth="1"/>
    <col min="263" max="263" width="15.5703125" style="82" customWidth="1"/>
    <col min="264" max="264" width="13.7109375" style="82" customWidth="1"/>
    <col min="265" max="265" width="9" style="82" customWidth="1"/>
    <col min="266" max="266" width="11.140625" style="82" bestFit="1" customWidth="1"/>
    <col min="267" max="512" width="9.140625" style="82"/>
    <col min="513" max="513" width="11.28515625" style="82" customWidth="1"/>
    <col min="514" max="514" width="11.5703125" style="82" customWidth="1"/>
    <col min="515" max="515" width="46.28515625" style="82" customWidth="1"/>
    <col min="516" max="516" width="5" style="82" customWidth="1"/>
    <col min="517" max="517" width="13.140625" style="82" bestFit="1" customWidth="1"/>
    <col min="518" max="518" width="11.7109375" style="82" customWidth="1"/>
    <col min="519" max="519" width="15.5703125" style="82" customWidth="1"/>
    <col min="520" max="520" width="13.7109375" style="82" customWidth="1"/>
    <col min="521" max="521" width="9" style="82" customWidth="1"/>
    <col min="522" max="522" width="11.140625" style="82" bestFit="1" customWidth="1"/>
    <col min="523" max="768" width="9.140625" style="82"/>
    <col min="769" max="769" width="11.28515625" style="82" customWidth="1"/>
    <col min="770" max="770" width="11.5703125" style="82" customWidth="1"/>
    <col min="771" max="771" width="46.28515625" style="82" customWidth="1"/>
    <col min="772" max="772" width="5" style="82" customWidth="1"/>
    <col min="773" max="773" width="13.140625" style="82" bestFit="1" customWidth="1"/>
    <col min="774" max="774" width="11.7109375" style="82" customWidth="1"/>
    <col min="775" max="775" width="15.5703125" style="82" customWidth="1"/>
    <col min="776" max="776" width="13.7109375" style="82" customWidth="1"/>
    <col min="777" max="777" width="9" style="82" customWidth="1"/>
    <col min="778" max="778" width="11.140625" style="82" bestFit="1" customWidth="1"/>
    <col min="779" max="1024" width="9.140625" style="82"/>
    <col min="1025" max="1025" width="11.28515625" style="82" customWidth="1"/>
    <col min="1026" max="1026" width="11.5703125" style="82" customWidth="1"/>
    <col min="1027" max="1027" width="46.28515625" style="82" customWidth="1"/>
    <col min="1028" max="1028" width="5" style="82" customWidth="1"/>
    <col min="1029" max="1029" width="13.140625" style="82" bestFit="1" customWidth="1"/>
    <col min="1030" max="1030" width="11.7109375" style="82" customWidth="1"/>
    <col min="1031" max="1031" width="15.5703125" style="82" customWidth="1"/>
    <col min="1032" max="1032" width="13.7109375" style="82" customWidth="1"/>
    <col min="1033" max="1033" width="9" style="82" customWidth="1"/>
    <col min="1034" max="1034" width="11.140625" style="82" bestFit="1" customWidth="1"/>
    <col min="1035" max="1280" width="9.140625" style="82"/>
    <col min="1281" max="1281" width="11.28515625" style="82" customWidth="1"/>
    <col min="1282" max="1282" width="11.5703125" style="82" customWidth="1"/>
    <col min="1283" max="1283" width="46.28515625" style="82" customWidth="1"/>
    <col min="1284" max="1284" width="5" style="82" customWidth="1"/>
    <col min="1285" max="1285" width="13.140625" style="82" bestFit="1" customWidth="1"/>
    <col min="1286" max="1286" width="11.7109375" style="82" customWidth="1"/>
    <col min="1287" max="1287" width="15.5703125" style="82" customWidth="1"/>
    <col min="1288" max="1288" width="13.7109375" style="82" customWidth="1"/>
    <col min="1289" max="1289" width="9" style="82" customWidth="1"/>
    <col min="1290" max="1290" width="11.140625" style="82" bestFit="1" customWidth="1"/>
    <col min="1291" max="1536" width="9.140625" style="82"/>
    <col min="1537" max="1537" width="11.28515625" style="82" customWidth="1"/>
    <col min="1538" max="1538" width="11.5703125" style="82" customWidth="1"/>
    <col min="1539" max="1539" width="46.28515625" style="82" customWidth="1"/>
    <col min="1540" max="1540" width="5" style="82" customWidth="1"/>
    <col min="1541" max="1541" width="13.140625" style="82" bestFit="1" customWidth="1"/>
    <col min="1542" max="1542" width="11.7109375" style="82" customWidth="1"/>
    <col min="1543" max="1543" width="15.5703125" style="82" customWidth="1"/>
    <col min="1544" max="1544" width="13.7109375" style="82" customWidth="1"/>
    <col min="1545" max="1545" width="9" style="82" customWidth="1"/>
    <col min="1546" max="1546" width="11.140625" style="82" bestFit="1" customWidth="1"/>
    <col min="1547" max="1792" width="9.140625" style="82"/>
    <col min="1793" max="1793" width="11.28515625" style="82" customWidth="1"/>
    <col min="1794" max="1794" width="11.5703125" style="82" customWidth="1"/>
    <col min="1795" max="1795" width="46.28515625" style="82" customWidth="1"/>
    <col min="1796" max="1796" width="5" style="82" customWidth="1"/>
    <col min="1797" max="1797" width="13.140625" style="82" bestFit="1" customWidth="1"/>
    <col min="1798" max="1798" width="11.7109375" style="82" customWidth="1"/>
    <col min="1799" max="1799" width="15.5703125" style="82" customWidth="1"/>
    <col min="1800" max="1800" width="13.7109375" style="82" customWidth="1"/>
    <col min="1801" max="1801" width="9" style="82" customWidth="1"/>
    <col min="1802" max="1802" width="11.140625" style="82" bestFit="1" customWidth="1"/>
    <col min="1803" max="2048" width="9.140625" style="82"/>
    <col min="2049" max="2049" width="11.28515625" style="82" customWidth="1"/>
    <col min="2050" max="2050" width="11.5703125" style="82" customWidth="1"/>
    <col min="2051" max="2051" width="46.28515625" style="82" customWidth="1"/>
    <col min="2052" max="2052" width="5" style="82" customWidth="1"/>
    <col min="2053" max="2053" width="13.140625" style="82" bestFit="1" customWidth="1"/>
    <col min="2054" max="2054" width="11.7109375" style="82" customWidth="1"/>
    <col min="2055" max="2055" width="15.5703125" style="82" customWidth="1"/>
    <col min="2056" max="2056" width="13.7109375" style="82" customWidth="1"/>
    <col min="2057" max="2057" width="9" style="82" customWidth="1"/>
    <col min="2058" max="2058" width="11.140625" style="82" bestFit="1" customWidth="1"/>
    <col min="2059" max="2304" width="9.140625" style="82"/>
    <col min="2305" max="2305" width="11.28515625" style="82" customWidth="1"/>
    <col min="2306" max="2306" width="11.5703125" style="82" customWidth="1"/>
    <col min="2307" max="2307" width="46.28515625" style="82" customWidth="1"/>
    <col min="2308" max="2308" width="5" style="82" customWidth="1"/>
    <col min="2309" max="2309" width="13.140625" style="82" bestFit="1" customWidth="1"/>
    <col min="2310" max="2310" width="11.7109375" style="82" customWidth="1"/>
    <col min="2311" max="2311" width="15.5703125" style="82" customWidth="1"/>
    <col min="2312" max="2312" width="13.7109375" style="82" customWidth="1"/>
    <col min="2313" max="2313" width="9" style="82" customWidth="1"/>
    <col min="2314" max="2314" width="11.140625" style="82" bestFit="1" customWidth="1"/>
    <col min="2315" max="2560" width="9.140625" style="82"/>
    <col min="2561" max="2561" width="11.28515625" style="82" customWidth="1"/>
    <col min="2562" max="2562" width="11.5703125" style="82" customWidth="1"/>
    <col min="2563" max="2563" width="46.28515625" style="82" customWidth="1"/>
    <col min="2564" max="2564" width="5" style="82" customWidth="1"/>
    <col min="2565" max="2565" width="13.140625" style="82" bestFit="1" customWidth="1"/>
    <col min="2566" max="2566" width="11.7109375" style="82" customWidth="1"/>
    <col min="2567" max="2567" width="15.5703125" style="82" customWidth="1"/>
    <col min="2568" max="2568" width="13.7109375" style="82" customWidth="1"/>
    <col min="2569" max="2569" width="9" style="82" customWidth="1"/>
    <col min="2570" max="2570" width="11.140625" style="82" bestFit="1" customWidth="1"/>
    <col min="2571" max="2816" width="9.140625" style="82"/>
    <col min="2817" max="2817" width="11.28515625" style="82" customWidth="1"/>
    <col min="2818" max="2818" width="11.5703125" style="82" customWidth="1"/>
    <col min="2819" max="2819" width="46.28515625" style="82" customWidth="1"/>
    <col min="2820" max="2820" width="5" style="82" customWidth="1"/>
    <col min="2821" max="2821" width="13.140625" style="82" bestFit="1" customWidth="1"/>
    <col min="2822" max="2822" width="11.7109375" style="82" customWidth="1"/>
    <col min="2823" max="2823" width="15.5703125" style="82" customWidth="1"/>
    <col min="2824" max="2824" width="13.7109375" style="82" customWidth="1"/>
    <col min="2825" max="2825" width="9" style="82" customWidth="1"/>
    <col min="2826" max="2826" width="11.140625" style="82" bestFit="1" customWidth="1"/>
    <col min="2827" max="3072" width="9.140625" style="82"/>
    <col min="3073" max="3073" width="11.28515625" style="82" customWidth="1"/>
    <col min="3074" max="3074" width="11.5703125" style="82" customWidth="1"/>
    <col min="3075" max="3075" width="46.28515625" style="82" customWidth="1"/>
    <col min="3076" max="3076" width="5" style="82" customWidth="1"/>
    <col min="3077" max="3077" width="13.140625" style="82" bestFit="1" customWidth="1"/>
    <col min="3078" max="3078" width="11.7109375" style="82" customWidth="1"/>
    <col min="3079" max="3079" width="15.5703125" style="82" customWidth="1"/>
    <col min="3080" max="3080" width="13.7109375" style="82" customWidth="1"/>
    <col min="3081" max="3081" width="9" style="82" customWidth="1"/>
    <col min="3082" max="3082" width="11.140625" style="82" bestFit="1" customWidth="1"/>
    <col min="3083" max="3328" width="9.140625" style="82"/>
    <col min="3329" max="3329" width="11.28515625" style="82" customWidth="1"/>
    <col min="3330" max="3330" width="11.5703125" style="82" customWidth="1"/>
    <col min="3331" max="3331" width="46.28515625" style="82" customWidth="1"/>
    <col min="3332" max="3332" width="5" style="82" customWidth="1"/>
    <col min="3333" max="3333" width="13.140625" style="82" bestFit="1" customWidth="1"/>
    <col min="3334" max="3334" width="11.7109375" style="82" customWidth="1"/>
    <col min="3335" max="3335" width="15.5703125" style="82" customWidth="1"/>
    <col min="3336" max="3336" width="13.7109375" style="82" customWidth="1"/>
    <col min="3337" max="3337" width="9" style="82" customWidth="1"/>
    <col min="3338" max="3338" width="11.140625" style="82" bestFit="1" customWidth="1"/>
    <col min="3339" max="3584" width="9.140625" style="82"/>
    <col min="3585" max="3585" width="11.28515625" style="82" customWidth="1"/>
    <col min="3586" max="3586" width="11.5703125" style="82" customWidth="1"/>
    <col min="3587" max="3587" width="46.28515625" style="82" customWidth="1"/>
    <col min="3588" max="3588" width="5" style="82" customWidth="1"/>
    <col min="3589" max="3589" width="13.140625" style="82" bestFit="1" customWidth="1"/>
    <col min="3590" max="3590" width="11.7109375" style="82" customWidth="1"/>
    <col min="3591" max="3591" width="15.5703125" style="82" customWidth="1"/>
    <col min="3592" max="3592" width="13.7109375" style="82" customWidth="1"/>
    <col min="3593" max="3593" width="9" style="82" customWidth="1"/>
    <col min="3594" max="3594" width="11.140625" style="82" bestFit="1" customWidth="1"/>
    <col min="3595" max="3840" width="9.140625" style="82"/>
    <col min="3841" max="3841" width="11.28515625" style="82" customWidth="1"/>
    <col min="3842" max="3842" width="11.5703125" style="82" customWidth="1"/>
    <col min="3843" max="3843" width="46.28515625" style="82" customWidth="1"/>
    <col min="3844" max="3844" width="5" style="82" customWidth="1"/>
    <col min="3845" max="3845" width="13.140625" style="82" bestFit="1" customWidth="1"/>
    <col min="3846" max="3846" width="11.7109375" style="82" customWidth="1"/>
    <col min="3847" max="3847" width="15.5703125" style="82" customWidth="1"/>
    <col min="3848" max="3848" width="13.7109375" style="82" customWidth="1"/>
    <col min="3849" max="3849" width="9" style="82" customWidth="1"/>
    <col min="3850" max="3850" width="11.140625" style="82" bestFit="1" customWidth="1"/>
    <col min="3851" max="4096" width="9.140625" style="82"/>
    <col min="4097" max="4097" width="11.28515625" style="82" customWidth="1"/>
    <col min="4098" max="4098" width="11.5703125" style="82" customWidth="1"/>
    <col min="4099" max="4099" width="46.28515625" style="82" customWidth="1"/>
    <col min="4100" max="4100" width="5" style="82" customWidth="1"/>
    <col min="4101" max="4101" width="13.140625" style="82" bestFit="1" customWidth="1"/>
    <col min="4102" max="4102" width="11.7109375" style="82" customWidth="1"/>
    <col min="4103" max="4103" width="15.5703125" style="82" customWidth="1"/>
    <col min="4104" max="4104" width="13.7109375" style="82" customWidth="1"/>
    <col min="4105" max="4105" width="9" style="82" customWidth="1"/>
    <col min="4106" max="4106" width="11.140625" style="82" bestFit="1" customWidth="1"/>
    <col min="4107" max="4352" width="9.140625" style="82"/>
    <col min="4353" max="4353" width="11.28515625" style="82" customWidth="1"/>
    <col min="4354" max="4354" width="11.5703125" style="82" customWidth="1"/>
    <col min="4355" max="4355" width="46.28515625" style="82" customWidth="1"/>
    <col min="4356" max="4356" width="5" style="82" customWidth="1"/>
    <col min="4357" max="4357" width="13.140625" style="82" bestFit="1" customWidth="1"/>
    <col min="4358" max="4358" width="11.7109375" style="82" customWidth="1"/>
    <col min="4359" max="4359" width="15.5703125" style="82" customWidth="1"/>
    <col min="4360" max="4360" width="13.7109375" style="82" customWidth="1"/>
    <col min="4361" max="4361" width="9" style="82" customWidth="1"/>
    <col min="4362" max="4362" width="11.140625" style="82" bestFit="1" customWidth="1"/>
    <col min="4363" max="4608" width="9.140625" style="82"/>
    <col min="4609" max="4609" width="11.28515625" style="82" customWidth="1"/>
    <col min="4610" max="4610" width="11.5703125" style="82" customWidth="1"/>
    <col min="4611" max="4611" width="46.28515625" style="82" customWidth="1"/>
    <col min="4612" max="4612" width="5" style="82" customWidth="1"/>
    <col min="4613" max="4613" width="13.140625" style="82" bestFit="1" customWidth="1"/>
    <col min="4614" max="4614" width="11.7109375" style="82" customWidth="1"/>
    <col min="4615" max="4615" width="15.5703125" style="82" customWidth="1"/>
    <col min="4616" max="4616" width="13.7109375" style="82" customWidth="1"/>
    <col min="4617" max="4617" width="9" style="82" customWidth="1"/>
    <col min="4618" max="4618" width="11.140625" style="82" bestFit="1" customWidth="1"/>
    <col min="4619" max="4864" width="9.140625" style="82"/>
    <col min="4865" max="4865" width="11.28515625" style="82" customWidth="1"/>
    <col min="4866" max="4866" width="11.5703125" style="82" customWidth="1"/>
    <col min="4867" max="4867" width="46.28515625" style="82" customWidth="1"/>
    <col min="4868" max="4868" width="5" style="82" customWidth="1"/>
    <col min="4869" max="4869" width="13.140625" style="82" bestFit="1" customWidth="1"/>
    <col min="4870" max="4870" width="11.7109375" style="82" customWidth="1"/>
    <col min="4871" max="4871" width="15.5703125" style="82" customWidth="1"/>
    <col min="4872" max="4872" width="13.7109375" style="82" customWidth="1"/>
    <col min="4873" max="4873" width="9" style="82" customWidth="1"/>
    <col min="4874" max="4874" width="11.140625" style="82" bestFit="1" customWidth="1"/>
    <col min="4875" max="5120" width="9.140625" style="82"/>
    <col min="5121" max="5121" width="11.28515625" style="82" customWidth="1"/>
    <col min="5122" max="5122" width="11.5703125" style="82" customWidth="1"/>
    <col min="5123" max="5123" width="46.28515625" style="82" customWidth="1"/>
    <col min="5124" max="5124" width="5" style="82" customWidth="1"/>
    <col min="5125" max="5125" width="13.140625" style="82" bestFit="1" customWidth="1"/>
    <col min="5126" max="5126" width="11.7109375" style="82" customWidth="1"/>
    <col min="5127" max="5127" width="15.5703125" style="82" customWidth="1"/>
    <col min="5128" max="5128" width="13.7109375" style="82" customWidth="1"/>
    <col min="5129" max="5129" width="9" style="82" customWidth="1"/>
    <col min="5130" max="5130" width="11.140625" style="82" bestFit="1" customWidth="1"/>
    <col min="5131" max="5376" width="9.140625" style="82"/>
    <col min="5377" max="5377" width="11.28515625" style="82" customWidth="1"/>
    <col min="5378" max="5378" width="11.5703125" style="82" customWidth="1"/>
    <col min="5379" max="5379" width="46.28515625" style="82" customWidth="1"/>
    <col min="5380" max="5380" width="5" style="82" customWidth="1"/>
    <col min="5381" max="5381" width="13.140625" style="82" bestFit="1" customWidth="1"/>
    <col min="5382" max="5382" width="11.7109375" style="82" customWidth="1"/>
    <col min="5383" max="5383" width="15.5703125" style="82" customWidth="1"/>
    <col min="5384" max="5384" width="13.7109375" style="82" customWidth="1"/>
    <col min="5385" max="5385" width="9" style="82" customWidth="1"/>
    <col min="5386" max="5386" width="11.140625" style="82" bestFit="1" customWidth="1"/>
    <col min="5387" max="5632" width="9.140625" style="82"/>
    <col min="5633" max="5633" width="11.28515625" style="82" customWidth="1"/>
    <col min="5634" max="5634" width="11.5703125" style="82" customWidth="1"/>
    <col min="5635" max="5635" width="46.28515625" style="82" customWidth="1"/>
    <col min="5636" max="5636" width="5" style="82" customWidth="1"/>
    <col min="5637" max="5637" width="13.140625" style="82" bestFit="1" customWidth="1"/>
    <col min="5638" max="5638" width="11.7109375" style="82" customWidth="1"/>
    <col min="5639" max="5639" width="15.5703125" style="82" customWidth="1"/>
    <col min="5640" max="5640" width="13.7109375" style="82" customWidth="1"/>
    <col min="5641" max="5641" width="9" style="82" customWidth="1"/>
    <col min="5642" max="5642" width="11.140625" style="82" bestFit="1" customWidth="1"/>
    <col min="5643" max="5888" width="9.140625" style="82"/>
    <col min="5889" max="5889" width="11.28515625" style="82" customWidth="1"/>
    <col min="5890" max="5890" width="11.5703125" style="82" customWidth="1"/>
    <col min="5891" max="5891" width="46.28515625" style="82" customWidth="1"/>
    <col min="5892" max="5892" width="5" style="82" customWidth="1"/>
    <col min="5893" max="5893" width="13.140625" style="82" bestFit="1" customWidth="1"/>
    <col min="5894" max="5894" width="11.7109375" style="82" customWidth="1"/>
    <col min="5895" max="5895" width="15.5703125" style="82" customWidth="1"/>
    <col min="5896" max="5896" width="13.7109375" style="82" customWidth="1"/>
    <col min="5897" max="5897" width="9" style="82" customWidth="1"/>
    <col min="5898" max="5898" width="11.140625" style="82" bestFit="1" customWidth="1"/>
    <col min="5899" max="6144" width="9.140625" style="82"/>
    <col min="6145" max="6145" width="11.28515625" style="82" customWidth="1"/>
    <col min="6146" max="6146" width="11.5703125" style="82" customWidth="1"/>
    <col min="6147" max="6147" width="46.28515625" style="82" customWidth="1"/>
    <col min="6148" max="6148" width="5" style="82" customWidth="1"/>
    <col min="6149" max="6149" width="13.140625" style="82" bestFit="1" customWidth="1"/>
    <col min="6150" max="6150" width="11.7109375" style="82" customWidth="1"/>
    <col min="6151" max="6151" width="15.5703125" style="82" customWidth="1"/>
    <col min="6152" max="6152" width="13.7109375" style="82" customWidth="1"/>
    <col min="6153" max="6153" width="9" style="82" customWidth="1"/>
    <col min="6154" max="6154" width="11.140625" style="82" bestFit="1" customWidth="1"/>
    <col min="6155" max="6400" width="9.140625" style="82"/>
    <col min="6401" max="6401" width="11.28515625" style="82" customWidth="1"/>
    <col min="6402" max="6402" width="11.5703125" style="82" customWidth="1"/>
    <col min="6403" max="6403" width="46.28515625" style="82" customWidth="1"/>
    <col min="6404" max="6404" width="5" style="82" customWidth="1"/>
    <col min="6405" max="6405" width="13.140625" style="82" bestFit="1" customWidth="1"/>
    <col min="6406" max="6406" width="11.7109375" style="82" customWidth="1"/>
    <col min="6407" max="6407" width="15.5703125" style="82" customWidth="1"/>
    <col min="6408" max="6408" width="13.7109375" style="82" customWidth="1"/>
    <col min="6409" max="6409" width="9" style="82" customWidth="1"/>
    <col min="6410" max="6410" width="11.140625" style="82" bestFit="1" customWidth="1"/>
    <col min="6411" max="6656" width="9.140625" style="82"/>
    <col min="6657" max="6657" width="11.28515625" style="82" customWidth="1"/>
    <col min="6658" max="6658" width="11.5703125" style="82" customWidth="1"/>
    <col min="6659" max="6659" width="46.28515625" style="82" customWidth="1"/>
    <col min="6660" max="6660" width="5" style="82" customWidth="1"/>
    <col min="6661" max="6661" width="13.140625" style="82" bestFit="1" customWidth="1"/>
    <col min="6662" max="6662" width="11.7109375" style="82" customWidth="1"/>
    <col min="6663" max="6663" width="15.5703125" style="82" customWidth="1"/>
    <col min="6664" max="6664" width="13.7109375" style="82" customWidth="1"/>
    <col min="6665" max="6665" width="9" style="82" customWidth="1"/>
    <col min="6666" max="6666" width="11.140625" style="82" bestFit="1" customWidth="1"/>
    <col min="6667" max="6912" width="9.140625" style="82"/>
    <col min="6913" max="6913" width="11.28515625" style="82" customWidth="1"/>
    <col min="6914" max="6914" width="11.5703125" style="82" customWidth="1"/>
    <col min="6915" max="6915" width="46.28515625" style="82" customWidth="1"/>
    <col min="6916" max="6916" width="5" style="82" customWidth="1"/>
    <col min="6917" max="6917" width="13.140625" style="82" bestFit="1" customWidth="1"/>
    <col min="6918" max="6918" width="11.7109375" style="82" customWidth="1"/>
    <col min="6919" max="6919" width="15.5703125" style="82" customWidth="1"/>
    <col min="6920" max="6920" width="13.7109375" style="82" customWidth="1"/>
    <col min="6921" max="6921" width="9" style="82" customWidth="1"/>
    <col min="6922" max="6922" width="11.140625" style="82" bestFit="1" customWidth="1"/>
    <col min="6923" max="7168" width="9.140625" style="82"/>
    <col min="7169" max="7169" width="11.28515625" style="82" customWidth="1"/>
    <col min="7170" max="7170" width="11.5703125" style="82" customWidth="1"/>
    <col min="7171" max="7171" width="46.28515625" style="82" customWidth="1"/>
    <col min="7172" max="7172" width="5" style="82" customWidth="1"/>
    <col min="7173" max="7173" width="13.140625" style="82" bestFit="1" customWidth="1"/>
    <col min="7174" max="7174" width="11.7109375" style="82" customWidth="1"/>
    <col min="7175" max="7175" width="15.5703125" style="82" customWidth="1"/>
    <col min="7176" max="7176" width="13.7109375" style="82" customWidth="1"/>
    <col min="7177" max="7177" width="9" style="82" customWidth="1"/>
    <col min="7178" max="7178" width="11.140625" style="82" bestFit="1" customWidth="1"/>
    <col min="7179" max="7424" width="9.140625" style="82"/>
    <col min="7425" max="7425" width="11.28515625" style="82" customWidth="1"/>
    <col min="7426" max="7426" width="11.5703125" style="82" customWidth="1"/>
    <col min="7427" max="7427" width="46.28515625" style="82" customWidth="1"/>
    <col min="7428" max="7428" width="5" style="82" customWidth="1"/>
    <col min="7429" max="7429" width="13.140625" style="82" bestFit="1" customWidth="1"/>
    <col min="7430" max="7430" width="11.7109375" style="82" customWidth="1"/>
    <col min="7431" max="7431" width="15.5703125" style="82" customWidth="1"/>
    <col min="7432" max="7432" width="13.7109375" style="82" customWidth="1"/>
    <col min="7433" max="7433" width="9" style="82" customWidth="1"/>
    <col min="7434" max="7434" width="11.140625" style="82" bestFit="1" customWidth="1"/>
    <col min="7435" max="7680" width="9.140625" style="82"/>
    <col min="7681" max="7681" width="11.28515625" style="82" customWidth="1"/>
    <col min="7682" max="7682" width="11.5703125" style="82" customWidth="1"/>
    <col min="7683" max="7683" width="46.28515625" style="82" customWidth="1"/>
    <col min="7684" max="7684" width="5" style="82" customWidth="1"/>
    <col min="7685" max="7685" width="13.140625" style="82" bestFit="1" customWidth="1"/>
    <col min="7686" max="7686" width="11.7109375" style="82" customWidth="1"/>
    <col min="7687" max="7687" width="15.5703125" style="82" customWidth="1"/>
    <col min="7688" max="7688" width="13.7109375" style="82" customWidth="1"/>
    <col min="7689" max="7689" width="9" style="82" customWidth="1"/>
    <col min="7690" max="7690" width="11.140625" style="82" bestFit="1" customWidth="1"/>
    <col min="7691" max="7936" width="9.140625" style="82"/>
    <col min="7937" max="7937" width="11.28515625" style="82" customWidth="1"/>
    <col min="7938" max="7938" width="11.5703125" style="82" customWidth="1"/>
    <col min="7939" max="7939" width="46.28515625" style="82" customWidth="1"/>
    <col min="7940" max="7940" width="5" style="82" customWidth="1"/>
    <col min="7941" max="7941" width="13.140625" style="82" bestFit="1" customWidth="1"/>
    <col min="7942" max="7942" width="11.7109375" style="82" customWidth="1"/>
    <col min="7943" max="7943" width="15.5703125" style="82" customWidth="1"/>
    <col min="7944" max="7944" width="13.7109375" style="82" customWidth="1"/>
    <col min="7945" max="7945" width="9" style="82" customWidth="1"/>
    <col min="7946" max="7946" width="11.140625" style="82" bestFit="1" customWidth="1"/>
    <col min="7947" max="8192" width="9.140625" style="82"/>
    <col min="8193" max="8193" width="11.28515625" style="82" customWidth="1"/>
    <col min="8194" max="8194" width="11.5703125" style="82" customWidth="1"/>
    <col min="8195" max="8195" width="46.28515625" style="82" customWidth="1"/>
    <col min="8196" max="8196" width="5" style="82" customWidth="1"/>
    <col min="8197" max="8197" width="13.140625" style="82" bestFit="1" customWidth="1"/>
    <col min="8198" max="8198" width="11.7109375" style="82" customWidth="1"/>
    <col min="8199" max="8199" width="15.5703125" style="82" customWidth="1"/>
    <col min="8200" max="8200" width="13.7109375" style="82" customWidth="1"/>
    <col min="8201" max="8201" width="9" style="82" customWidth="1"/>
    <col min="8202" max="8202" width="11.140625" style="82" bestFit="1" customWidth="1"/>
    <col min="8203" max="8448" width="9.140625" style="82"/>
    <col min="8449" max="8449" width="11.28515625" style="82" customWidth="1"/>
    <col min="8450" max="8450" width="11.5703125" style="82" customWidth="1"/>
    <col min="8451" max="8451" width="46.28515625" style="82" customWidth="1"/>
    <col min="8452" max="8452" width="5" style="82" customWidth="1"/>
    <col min="8453" max="8453" width="13.140625" style="82" bestFit="1" customWidth="1"/>
    <col min="8454" max="8454" width="11.7109375" style="82" customWidth="1"/>
    <col min="8455" max="8455" width="15.5703125" style="82" customWidth="1"/>
    <col min="8456" max="8456" width="13.7109375" style="82" customWidth="1"/>
    <col min="8457" max="8457" width="9" style="82" customWidth="1"/>
    <col min="8458" max="8458" width="11.140625" style="82" bestFit="1" customWidth="1"/>
    <col min="8459" max="8704" width="9.140625" style="82"/>
    <col min="8705" max="8705" width="11.28515625" style="82" customWidth="1"/>
    <col min="8706" max="8706" width="11.5703125" style="82" customWidth="1"/>
    <col min="8707" max="8707" width="46.28515625" style="82" customWidth="1"/>
    <col min="8708" max="8708" width="5" style="82" customWidth="1"/>
    <col min="8709" max="8709" width="13.140625" style="82" bestFit="1" customWidth="1"/>
    <col min="8710" max="8710" width="11.7109375" style="82" customWidth="1"/>
    <col min="8711" max="8711" width="15.5703125" style="82" customWidth="1"/>
    <col min="8712" max="8712" width="13.7109375" style="82" customWidth="1"/>
    <col min="8713" max="8713" width="9" style="82" customWidth="1"/>
    <col min="8714" max="8714" width="11.140625" style="82" bestFit="1" customWidth="1"/>
    <col min="8715" max="8960" width="9.140625" style="82"/>
    <col min="8961" max="8961" width="11.28515625" style="82" customWidth="1"/>
    <col min="8962" max="8962" width="11.5703125" style="82" customWidth="1"/>
    <col min="8963" max="8963" width="46.28515625" style="82" customWidth="1"/>
    <col min="8964" max="8964" width="5" style="82" customWidth="1"/>
    <col min="8965" max="8965" width="13.140625" style="82" bestFit="1" customWidth="1"/>
    <col min="8966" max="8966" width="11.7109375" style="82" customWidth="1"/>
    <col min="8967" max="8967" width="15.5703125" style="82" customWidth="1"/>
    <col min="8968" max="8968" width="13.7109375" style="82" customWidth="1"/>
    <col min="8969" max="8969" width="9" style="82" customWidth="1"/>
    <col min="8970" max="8970" width="11.140625" style="82" bestFit="1" customWidth="1"/>
    <col min="8971" max="9216" width="9.140625" style="82"/>
    <col min="9217" max="9217" width="11.28515625" style="82" customWidth="1"/>
    <col min="9218" max="9218" width="11.5703125" style="82" customWidth="1"/>
    <col min="9219" max="9219" width="46.28515625" style="82" customWidth="1"/>
    <col min="9220" max="9220" width="5" style="82" customWidth="1"/>
    <col min="9221" max="9221" width="13.140625" style="82" bestFit="1" customWidth="1"/>
    <col min="9222" max="9222" width="11.7109375" style="82" customWidth="1"/>
    <col min="9223" max="9223" width="15.5703125" style="82" customWidth="1"/>
    <col min="9224" max="9224" width="13.7109375" style="82" customWidth="1"/>
    <col min="9225" max="9225" width="9" style="82" customWidth="1"/>
    <col min="9226" max="9226" width="11.140625" style="82" bestFit="1" customWidth="1"/>
    <col min="9227" max="9472" width="9.140625" style="82"/>
    <col min="9473" max="9473" width="11.28515625" style="82" customWidth="1"/>
    <col min="9474" max="9474" width="11.5703125" style="82" customWidth="1"/>
    <col min="9475" max="9475" width="46.28515625" style="82" customWidth="1"/>
    <col min="9476" max="9476" width="5" style="82" customWidth="1"/>
    <col min="9477" max="9477" width="13.140625" style="82" bestFit="1" customWidth="1"/>
    <col min="9478" max="9478" width="11.7109375" style="82" customWidth="1"/>
    <col min="9479" max="9479" width="15.5703125" style="82" customWidth="1"/>
    <col min="9480" max="9480" width="13.7109375" style="82" customWidth="1"/>
    <col min="9481" max="9481" width="9" style="82" customWidth="1"/>
    <col min="9482" max="9482" width="11.140625" style="82" bestFit="1" customWidth="1"/>
    <col min="9483" max="9728" width="9.140625" style="82"/>
    <col min="9729" max="9729" width="11.28515625" style="82" customWidth="1"/>
    <col min="9730" max="9730" width="11.5703125" style="82" customWidth="1"/>
    <col min="9731" max="9731" width="46.28515625" style="82" customWidth="1"/>
    <col min="9732" max="9732" width="5" style="82" customWidth="1"/>
    <col min="9733" max="9733" width="13.140625" style="82" bestFit="1" customWidth="1"/>
    <col min="9734" max="9734" width="11.7109375" style="82" customWidth="1"/>
    <col min="9735" max="9735" width="15.5703125" style="82" customWidth="1"/>
    <col min="9736" max="9736" width="13.7109375" style="82" customWidth="1"/>
    <col min="9737" max="9737" width="9" style="82" customWidth="1"/>
    <col min="9738" max="9738" width="11.140625" style="82" bestFit="1" customWidth="1"/>
    <col min="9739" max="9984" width="9.140625" style="82"/>
    <col min="9985" max="9985" width="11.28515625" style="82" customWidth="1"/>
    <col min="9986" max="9986" width="11.5703125" style="82" customWidth="1"/>
    <col min="9987" max="9987" width="46.28515625" style="82" customWidth="1"/>
    <col min="9988" max="9988" width="5" style="82" customWidth="1"/>
    <col min="9989" max="9989" width="13.140625" style="82" bestFit="1" customWidth="1"/>
    <col min="9990" max="9990" width="11.7109375" style="82" customWidth="1"/>
    <col min="9991" max="9991" width="15.5703125" style="82" customWidth="1"/>
    <col min="9992" max="9992" width="13.7109375" style="82" customWidth="1"/>
    <col min="9993" max="9993" width="9" style="82" customWidth="1"/>
    <col min="9994" max="9994" width="11.140625" style="82" bestFit="1" customWidth="1"/>
    <col min="9995" max="10240" width="9.140625" style="82"/>
    <col min="10241" max="10241" width="11.28515625" style="82" customWidth="1"/>
    <col min="10242" max="10242" width="11.5703125" style="82" customWidth="1"/>
    <col min="10243" max="10243" width="46.28515625" style="82" customWidth="1"/>
    <col min="10244" max="10244" width="5" style="82" customWidth="1"/>
    <col min="10245" max="10245" width="13.140625" style="82" bestFit="1" customWidth="1"/>
    <col min="10246" max="10246" width="11.7109375" style="82" customWidth="1"/>
    <col min="10247" max="10247" width="15.5703125" style="82" customWidth="1"/>
    <col min="10248" max="10248" width="13.7109375" style="82" customWidth="1"/>
    <col min="10249" max="10249" width="9" style="82" customWidth="1"/>
    <col min="10250" max="10250" width="11.140625" style="82" bestFit="1" customWidth="1"/>
    <col min="10251" max="10496" width="9.140625" style="82"/>
    <col min="10497" max="10497" width="11.28515625" style="82" customWidth="1"/>
    <col min="10498" max="10498" width="11.5703125" style="82" customWidth="1"/>
    <col min="10499" max="10499" width="46.28515625" style="82" customWidth="1"/>
    <col min="10500" max="10500" width="5" style="82" customWidth="1"/>
    <col min="10501" max="10501" width="13.140625" style="82" bestFit="1" customWidth="1"/>
    <col min="10502" max="10502" width="11.7109375" style="82" customWidth="1"/>
    <col min="10503" max="10503" width="15.5703125" style="82" customWidth="1"/>
    <col min="10504" max="10504" width="13.7109375" style="82" customWidth="1"/>
    <col min="10505" max="10505" width="9" style="82" customWidth="1"/>
    <col min="10506" max="10506" width="11.140625" style="82" bestFit="1" customWidth="1"/>
    <col min="10507" max="10752" width="9.140625" style="82"/>
    <col min="10753" max="10753" width="11.28515625" style="82" customWidth="1"/>
    <col min="10754" max="10754" width="11.5703125" style="82" customWidth="1"/>
    <col min="10755" max="10755" width="46.28515625" style="82" customWidth="1"/>
    <col min="10756" max="10756" width="5" style="82" customWidth="1"/>
    <col min="10757" max="10757" width="13.140625" style="82" bestFit="1" customWidth="1"/>
    <col min="10758" max="10758" width="11.7109375" style="82" customWidth="1"/>
    <col min="10759" max="10759" width="15.5703125" style="82" customWidth="1"/>
    <col min="10760" max="10760" width="13.7109375" style="82" customWidth="1"/>
    <col min="10761" max="10761" width="9" style="82" customWidth="1"/>
    <col min="10762" max="10762" width="11.140625" style="82" bestFit="1" customWidth="1"/>
    <col min="10763" max="11008" width="9.140625" style="82"/>
    <col min="11009" max="11009" width="11.28515625" style="82" customWidth="1"/>
    <col min="11010" max="11010" width="11.5703125" style="82" customWidth="1"/>
    <col min="11011" max="11011" width="46.28515625" style="82" customWidth="1"/>
    <col min="11012" max="11012" width="5" style="82" customWidth="1"/>
    <col min="11013" max="11013" width="13.140625" style="82" bestFit="1" customWidth="1"/>
    <col min="11014" max="11014" width="11.7109375" style="82" customWidth="1"/>
    <col min="11015" max="11015" width="15.5703125" style="82" customWidth="1"/>
    <col min="11016" max="11016" width="13.7109375" style="82" customWidth="1"/>
    <col min="11017" max="11017" width="9" style="82" customWidth="1"/>
    <col min="11018" max="11018" width="11.140625" style="82" bestFit="1" customWidth="1"/>
    <col min="11019" max="11264" width="9.140625" style="82"/>
    <col min="11265" max="11265" width="11.28515625" style="82" customWidth="1"/>
    <col min="11266" max="11266" width="11.5703125" style="82" customWidth="1"/>
    <col min="11267" max="11267" width="46.28515625" style="82" customWidth="1"/>
    <col min="11268" max="11268" width="5" style="82" customWidth="1"/>
    <col min="11269" max="11269" width="13.140625" style="82" bestFit="1" customWidth="1"/>
    <col min="11270" max="11270" width="11.7109375" style="82" customWidth="1"/>
    <col min="11271" max="11271" width="15.5703125" style="82" customWidth="1"/>
    <col min="11272" max="11272" width="13.7109375" style="82" customWidth="1"/>
    <col min="11273" max="11273" width="9" style="82" customWidth="1"/>
    <col min="11274" max="11274" width="11.140625" style="82" bestFit="1" customWidth="1"/>
    <col min="11275" max="11520" width="9.140625" style="82"/>
    <col min="11521" max="11521" width="11.28515625" style="82" customWidth="1"/>
    <col min="11522" max="11522" width="11.5703125" style="82" customWidth="1"/>
    <col min="11523" max="11523" width="46.28515625" style="82" customWidth="1"/>
    <col min="11524" max="11524" width="5" style="82" customWidth="1"/>
    <col min="11525" max="11525" width="13.140625" style="82" bestFit="1" customWidth="1"/>
    <col min="11526" max="11526" width="11.7109375" style="82" customWidth="1"/>
    <col min="11527" max="11527" width="15.5703125" style="82" customWidth="1"/>
    <col min="11528" max="11528" width="13.7109375" style="82" customWidth="1"/>
    <col min="11529" max="11529" width="9" style="82" customWidth="1"/>
    <col min="11530" max="11530" width="11.140625" style="82" bestFit="1" customWidth="1"/>
    <col min="11531" max="11776" width="9.140625" style="82"/>
    <col min="11777" max="11777" width="11.28515625" style="82" customWidth="1"/>
    <col min="11778" max="11778" width="11.5703125" style="82" customWidth="1"/>
    <col min="11779" max="11779" width="46.28515625" style="82" customWidth="1"/>
    <col min="11780" max="11780" width="5" style="82" customWidth="1"/>
    <col min="11781" max="11781" width="13.140625" style="82" bestFit="1" customWidth="1"/>
    <col min="11782" max="11782" width="11.7109375" style="82" customWidth="1"/>
    <col min="11783" max="11783" width="15.5703125" style="82" customWidth="1"/>
    <col min="11784" max="11784" width="13.7109375" style="82" customWidth="1"/>
    <col min="11785" max="11785" width="9" style="82" customWidth="1"/>
    <col min="11786" max="11786" width="11.140625" style="82" bestFit="1" customWidth="1"/>
    <col min="11787" max="12032" width="9.140625" style="82"/>
    <col min="12033" max="12033" width="11.28515625" style="82" customWidth="1"/>
    <col min="12034" max="12034" width="11.5703125" style="82" customWidth="1"/>
    <col min="12035" max="12035" width="46.28515625" style="82" customWidth="1"/>
    <col min="12036" max="12036" width="5" style="82" customWidth="1"/>
    <col min="12037" max="12037" width="13.140625" style="82" bestFit="1" customWidth="1"/>
    <col min="12038" max="12038" width="11.7109375" style="82" customWidth="1"/>
    <col min="12039" max="12039" width="15.5703125" style="82" customWidth="1"/>
    <col min="12040" max="12040" width="13.7109375" style="82" customWidth="1"/>
    <col min="12041" max="12041" width="9" style="82" customWidth="1"/>
    <col min="12042" max="12042" width="11.140625" style="82" bestFit="1" customWidth="1"/>
    <col min="12043" max="12288" width="9.140625" style="82"/>
    <col min="12289" max="12289" width="11.28515625" style="82" customWidth="1"/>
    <col min="12290" max="12290" width="11.5703125" style="82" customWidth="1"/>
    <col min="12291" max="12291" width="46.28515625" style="82" customWidth="1"/>
    <col min="12292" max="12292" width="5" style="82" customWidth="1"/>
    <col min="12293" max="12293" width="13.140625" style="82" bestFit="1" customWidth="1"/>
    <col min="12294" max="12294" width="11.7109375" style="82" customWidth="1"/>
    <col min="12295" max="12295" width="15.5703125" style="82" customWidth="1"/>
    <col min="12296" max="12296" width="13.7109375" style="82" customWidth="1"/>
    <col min="12297" max="12297" width="9" style="82" customWidth="1"/>
    <col min="12298" max="12298" width="11.140625" style="82" bestFit="1" customWidth="1"/>
    <col min="12299" max="12544" width="9.140625" style="82"/>
    <col min="12545" max="12545" width="11.28515625" style="82" customWidth="1"/>
    <col min="12546" max="12546" width="11.5703125" style="82" customWidth="1"/>
    <col min="12547" max="12547" width="46.28515625" style="82" customWidth="1"/>
    <col min="12548" max="12548" width="5" style="82" customWidth="1"/>
    <col min="12549" max="12549" width="13.140625" style="82" bestFit="1" customWidth="1"/>
    <col min="12550" max="12550" width="11.7109375" style="82" customWidth="1"/>
    <col min="12551" max="12551" width="15.5703125" style="82" customWidth="1"/>
    <col min="12552" max="12552" width="13.7109375" style="82" customWidth="1"/>
    <col min="12553" max="12553" width="9" style="82" customWidth="1"/>
    <col min="12554" max="12554" width="11.140625" style="82" bestFit="1" customWidth="1"/>
    <col min="12555" max="12800" width="9.140625" style="82"/>
    <col min="12801" max="12801" width="11.28515625" style="82" customWidth="1"/>
    <col min="12802" max="12802" width="11.5703125" style="82" customWidth="1"/>
    <col min="12803" max="12803" width="46.28515625" style="82" customWidth="1"/>
    <col min="12804" max="12804" width="5" style="82" customWidth="1"/>
    <col min="12805" max="12805" width="13.140625" style="82" bestFit="1" customWidth="1"/>
    <col min="12806" max="12806" width="11.7109375" style="82" customWidth="1"/>
    <col min="12807" max="12807" width="15.5703125" style="82" customWidth="1"/>
    <col min="12808" max="12808" width="13.7109375" style="82" customWidth="1"/>
    <col min="12809" max="12809" width="9" style="82" customWidth="1"/>
    <col min="12810" max="12810" width="11.140625" style="82" bestFit="1" customWidth="1"/>
    <col min="12811" max="13056" width="9.140625" style="82"/>
    <col min="13057" max="13057" width="11.28515625" style="82" customWidth="1"/>
    <col min="13058" max="13058" width="11.5703125" style="82" customWidth="1"/>
    <col min="13059" max="13059" width="46.28515625" style="82" customWidth="1"/>
    <col min="13060" max="13060" width="5" style="82" customWidth="1"/>
    <col min="13061" max="13061" width="13.140625" style="82" bestFit="1" customWidth="1"/>
    <col min="13062" max="13062" width="11.7109375" style="82" customWidth="1"/>
    <col min="13063" max="13063" width="15.5703125" style="82" customWidth="1"/>
    <col min="13064" max="13064" width="13.7109375" style="82" customWidth="1"/>
    <col min="13065" max="13065" width="9" style="82" customWidth="1"/>
    <col min="13066" max="13066" width="11.140625" style="82" bestFit="1" customWidth="1"/>
    <col min="13067" max="13312" width="9.140625" style="82"/>
    <col min="13313" max="13313" width="11.28515625" style="82" customWidth="1"/>
    <col min="13314" max="13314" width="11.5703125" style="82" customWidth="1"/>
    <col min="13315" max="13315" width="46.28515625" style="82" customWidth="1"/>
    <col min="13316" max="13316" width="5" style="82" customWidth="1"/>
    <col min="13317" max="13317" width="13.140625" style="82" bestFit="1" customWidth="1"/>
    <col min="13318" max="13318" width="11.7109375" style="82" customWidth="1"/>
    <col min="13319" max="13319" width="15.5703125" style="82" customWidth="1"/>
    <col min="13320" max="13320" width="13.7109375" style="82" customWidth="1"/>
    <col min="13321" max="13321" width="9" style="82" customWidth="1"/>
    <col min="13322" max="13322" width="11.140625" style="82" bestFit="1" customWidth="1"/>
    <col min="13323" max="13568" width="9.140625" style="82"/>
    <col min="13569" max="13569" width="11.28515625" style="82" customWidth="1"/>
    <col min="13570" max="13570" width="11.5703125" style="82" customWidth="1"/>
    <col min="13571" max="13571" width="46.28515625" style="82" customWidth="1"/>
    <col min="13572" max="13572" width="5" style="82" customWidth="1"/>
    <col min="13573" max="13573" width="13.140625" style="82" bestFit="1" customWidth="1"/>
    <col min="13574" max="13574" width="11.7109375" style="82" customWidth="1"/>
    <col min="13575" max="13575" width="15.5703125" style="82" customWidth="1"/>
    <col min="13576" max="13576" width="13.7109375" style="82" customWidth="1"/>
    <col min="13577" max="13577" width="9" style="82" customWidth="1"/>
    <col min="13578" max="13578" width="11.140625" style="82" bestFit="1" customWidth="1"/>
    <col min="13579" max="13824" width="9.140625" style="82"/>
    <col min="13825" max="13825" width="11.28515625" style="82" customWidth="1"/>
    <col min="13826" max="13826" width="11.5703125" style="82" customWidth="1"/>
    <col min="13827" max="13827" width="46.28515625" style="82" customWidth="1"/>
    <col min="13828" max="13828" width="5" style="82" customWidth="1"/>
    <col min="13829" max="13829" width="13.140625" style="82" bestFit="1" customWidth="1"/>
    <col min="13830" max="13830" width="11.7109375" style="82" customWidth="1"/>
    <col min="13831" max="13831" width="15.5703125" style="82" customWidth="1"/>
    <col min="13832" max="13832" width="13.7109375" style="82" customWidth="1"/>
    <col min="13833" max="13833" width="9" style="82" customWidth="1"/>
    <col min="13834" max="13834" width="11.140625" style="82" bestFit="1" customWidth="1"/>
    <col min="13835" max="14080" width="9.140625" style="82"/>
    <col min="14081" max="14081" width="11.28515625" style="82" customWidth="1"/>
    <col min="14082" max="14082" width="11.5703125" style="82" customWidth="1"/>
    <col min="14083" max="14083" width="46.28515625" style="82" customWidth="1"/>
    <col min="14084" max="14084" width="5" style="82" customWidth="1"/>
    <col min="14085" max="14085" width="13.140625" style="82" bestFit="1" customWidth="1"/>
    <col min="14086" max="14086" width="11.7109375" style="82" customWidth="1"/>
    <col min="14087" max="14087" width="15.5703125" style="82" customWidth="1"/>
    <col min="14088" max="14088" width="13.7109375" style="82" customWidth="1"/>
    <col min="14089" max="14089" width="9" style="82" customWidth="1"/>
    <col min="14090" max="14090" width="11.140625" style="82" bestFit="1" customWidth="1"/>
    <col min="14091" max="14336" width="9.140625" style="82"/>
    <col min="14337" max="14337" width="11.28515625" style="82" customWidth="1"/>
    <col min="14338" max="14338" width="11.5703125" style="82" customWidth="1"/>
    <col min="14339" max="14339" width="46.28515625" style="82" customWidth="1"/>
    <col min="14340" max="14340" width="5" style="82" customWidth="1"/>
    <col min="14341" max="14341" width="13.140625" style="82" bestFit="1" customWidth="1"/>
    <col min="14342" max="14342" width="11.7109375" style="82" customWidth="1"/>
    <col min="14343" max="14343" width="15.5703125" style="82" customWidth="1"/>
    <col min="14344" max="14344" width="13.7109375" style="82" customWidth="1"/>
    <col min="14345" max="14345" width="9" style="82" customWidth="1"/>
    <col min="14346" max="14346" width="11.140625" style="82" bestFit="1" customWidth="1"/>
    <col min="14347" max="14592" width="9.140625" style="82"/>
    <col min="14593" max="14593" width="11.28515625" style="82" customWidth="1"/>
    <col min="14594" max="14594" width="11.5703125" style="82" customWidth="1"/>
    <col min="14595" max="14595" width="46.28515625" style="82" customWidth="1"/>
    <col min="14596" max="14596" width="5" style="82" customWidth="1"/>
    <col min="14597" max="14597" width="13.140625" style="82" bestFit="1" customWidth="1"/>
    <col min="14598" max="14598" width="11.7109375" style="82" customWidth="1"/>
    <col min="14599" max="14599" width="15.5703125" style="82" customWidth="1"/>
    <col min="14600" max="14600" width="13.7109375" style="82" customWidth="1"/>
    <col min="14601" max="14601" width="9" style="82" customWidth="1"/>
    <col min="14602" max="14602" width="11.140625" style="82" bestFit="1" customWidth="1"/>
    <col min="14603" max="14848" width="9.140625" style="82"/>
    <col min="14849" max="14849" width="11.28515625" style="82" customWidth="1"/>
    <col min="14850" max="14850" width="11.5703125" style="82" customWidth="1"/>
    <col min="14851" max="14851" width="46.28515625" style="82" customWidth="1"/>
    <col min="14852" max="14852" width="5" style="82" customWidth="1"/>
    <col min="14853" max="14853" width="13.140625" style="82" bestFit="1" customWidth="1"/>
    <col min="14854" max="14854" width="11.7109375" style="82" customWidth="1"/>
    <col min="14855" max="14855" width="15.5703125" style="82" customWidth="1"/>
    <col min="14856" max="14856" width="13.7109375" style="82" customWidth="1"/>
    <col min="14857" max="14857" width="9" style="82" customWidth="1"/>
    <col min="14858" max="14858" width="11.140625" style="82" bestFit="1" customWidth="1"/>
    <col min="14859" max="15104" width="9.140625" style="82"/>
    <col min="15105" max="15105" width="11.28515625" style="82" customWidth="1"/>
    <col min="15106" max="15106" width="11.5703125" style="82" customWidth="1"/>
    <col min="15107" max="15107" width="46.28515625" style="82" customWidth="1"/>
    <col min="15108" max="15108" width="5" style="82" customWidth="1"/>
    <col min="15109" max="15109" width="13.140625" style="82" bestFit="1" customWidth="1"/>
    <col min="15110" max="15110" width="11.7109375" style="82" customWidth="1"/>
    <col min="15111" max="15111" width="15.5703125" style="82" customWidth="1"/>
    <col min="15112" max="15112" width="13.7109375" style="82" customWidth="1"/>
    <col min="15113" max="15113" width="9" style="82" customWidth="1"/>
    <col min="15114" max="15114" width="11.140625" style="82" bestFit="1" customWidth="1"/>
    <col min="15115" max="15360" width="9.140625" style="82"/>
    <col min="15361" max="15361" width="11.28515625" style="82" customWidth="1"/>
    <col min="15362" max="15362" width="11.5703125" style="82" customWidth="1"/>
    <col min="15363" max="15363" width="46.28515625" style="82" customWidth="1"/>
    <col min="15364" max="15364" width="5" style="82" customWidth="1"/>
    <col min="15365" max="15365" width="13.140625" style="82" bestFit="1" customWidth="1"/>
    <col min="15366" max="15366" width="11.7109375" style="82" customWidth="1"/>
    <col min="15367" max="15367" width="15.5703125" style="82" customWidth="1"/>
    <col min="15368" max="15368" width="13.7109375" style="82" customWidth="1"/>
    <col min="15369" max="15369" width="9" style="82" customWidth="1"/>
    <col min="15370" max="15370" width="11.140625" style="82" bestFit="1" customWidth="1"/>
    <col min="15371" max="15616" width="9.140625" style="82"/>
    <col min="15617" max="15617" width="11.28515625" style="82" customWidth="1"/>
    <col min="15618" max="15618" width="11.5703125" style="82" customWidth="1"/>
    <col min="15619" max="15619" width="46.28515625" style="82" customWidth="1"/>
    <col min="15620" max="15620" width="5" style="82" customWidth="1"/>
    <col min="15621" max="15621" width="13.140625" style="82" bestFit="1" customWidth="1"/>
    <col min="15622" max="15622" width="11.7109375" style="82" customWidth="1"/>
    <col min="15623" max="15623" width="15.5703125" style="82" customWidth="1"/>
    <col min="15624" max="15624" width="13.7109375" style="82" customWidth="1"/>
    <col min="15625" max="15625" width="9" style="82" customWidth="1"/>
    <col min="15626" max="15626" width="11.140625" style="82" bestFit="1" customWidth="1"/>
    <col min="15627" max="15872" width="9.140625" style="82"/>
    <col min="15873" max="15873" width="11.28515625" style="82" customWidth="1"/>
    <col min="15874" max="15874" width="11.5703125" style="82" customWidth="1"/>
    <col min="15875" max="15875" width="46.28515625" style="82" customWidth="1"/>
    <col min="15876" max="15876" width="5" style="82" customWidth="1"/>
    <col min="15877" max="15877" width="13.140625" style="82" bestFit="1" customWidth="1"/>
    <col min="15878" max="15878" width="11.7109375" style="82" customWidth="1"/>
    <col min="15879" max="15879" width="15.5703125" style="82" customWidth="1"/>
    <col min="15880" max="15880" width="13.7109375" style="82" customWidth="1"/>
    <col min="15881" max="15881" width="9" style="82" customWidth="1"/>
    <col min="15882" max="15882" width="11.140625" style="82" bestFit="1" customWidth="1"/>
    <col min="15883" max="16128" width="9.140625" style="82"/>
    <col min="16129" max="16129" width="11.28515625" style="82" customWidth="1"/>
    <col min="16130" max="16130" width="11.5703125" style="82" customWidth="1"/>
    <col min="16131" max="16131" width="46.28515625" style="82" customWidth="1"/>
    <col min="16132" max="16132" width="5" style="82" customWidth="1"/>
    <col min="16133" max="16133" width="13.140625" style="82" bestFit="1" customWidth="1"/>
    <col min="16134" max="16134" width="11.7109375" style="82" customWidth="1"/>
    <col min="16135" max="16135" width="15.5703125" style="82" customWidth="1"/>
    <col min="16136" max="16136" width="13.7109375" style="82" customWidth="1"/>
    <col min="16137" max="16137" width="9" style="82" customWidth="1"/>
    <col min="16138" max="16138" width="11.140625" style="82" bestFit="1" customWidth="1"/>
    <col min="16139" max="16384" width="9.140625" style="82"/>
  </cols>
  <sheetData>
    <row r="2" spans="1:8" ht="23.25">
      <c r="C2" s="12"/>
      <c r="D2" s="8"/>
      <c r="E2" s="8"/>
      <c r="F2" s="8"/>
    </row>
    <row r="3" spans="1:8" ht="23.25">
      <c r="C3" s="12"/>
      <c r="D3" s="8"/>
      <c r="E3" s="8"/>
      <c r="F3" s="8"/>
    </row>
    <row r="4" spans="1:8" ht="23.25">
      <c r="C4" s="12"/>
      <c r="D4" s="8"/>
      <c r="E4" s="8"/>
      <c r="F4" s="8"/>
    </row>
    <row r="6" spans="1:8" ht="12" customHeight="1">
      <c r="A6" s="180" t="s">
        <v>74</v>
      </c>
      <c r="B6" s="181"/>
      <c r="C6" s="181"/>
      <c r="D6" s="181"/>
      <c r="E6" s="181"/>
      <c r="F6" s="181"/>
      <c r="G6" s="182"/>
      <c r="H6" s="84"/>
    </row>
    <row r="7" spans="1:8" ht="15" customHeight="1">
      <c r="A7" s="183" t="s">
        <v>56</v>
      </c>
      <c r="B7" s="184"/>
      <c r="C7" s="184"/>
      <c r="D7" s="184"/>
      <c r="E7" s="184"/>
      <c r="F7" s="184"/>
      <c r="G7" s="185"/>
      <c r="H7" s="84"/>
    </row>
    <row r="8" spans="1:8" ht="45.75" customHeight="1">
      <c r="A8" s="126" t="s">
        <v>88</v>
      </c>
      <c r="B8" s="188" t="s">
        <v>103</v>
      </c>
      <c r="C8" s="189"/>
      <c r="D8" s="189"/>
      <c r="E8" s="189"/>
      <c r="F8" s="189"/>
      <c r="G8" s="190"/>
    </row>
    <row r="9" spans="1:8" s="85" customFormat="1" ht="13.5" customHeight="1">
      <c r="A9" s="119" t="s">
        <v>2</v>
      </c>
      <c r="B9" s="120" t="s">
        <v>12</v>
      </c>
      <c r="C9" s="128" t="s">
        <v>57</v>
      </c>
      <c r="D9" s="121" t="s">
        <v>13</v>
      </c>
      <c r="E9" s="122" t="s">
        <v>58</v>
      </c>
      <c r="F9" s="123" t="s">
        <v>59</v>
      </c>
      <c r="G9" s="123" t="s">
        <v>5</v>
      </c>
    </row>
    <row r="10" spans="1:8" ht="34.5" customHeight="1">
      <c r="A10" s="107" t="s">
        <v>64</v>
      </c>
      <c r="B10" s="93">
        <v>2436</v>
      </c>
      <c r="C10" s="117" t="s">
        <v>65</v>
      </c>
      <c r="D10" s="107" t="s">
        <v>63</v>
      </c>
      <c r="E10" s="116">
        <v>0.05</v>
      </c>
      <c r="F10" s="102">
        <v>22.43</v>
      </c>
      <c r="G10" s="102">
        <f t="shared" ref="G10:G12" si="0">ROUND(E10*F10,2)</f>
        <v>1.1200000000000001</v>
      </c>
    </row>
    <row r="11" spans="1:8" ht="34.5" customHeight="1">
      <c r="A11" s="107" t="s">
        <v>66</v>
      </c>
      <c r="B11" s="93">
        <v>1014</v>
      </c>
      <c r="C11" s="106" t="s">
        <v>73</v>
      </c>
      <c r="D11" s="107" t="s">
        <v>60</v>
      </c>
      <c r="E11" s="116">
        <v>2.38</v>
      </c>
      <c r="F11" s="102">
        <v>2.2200000000000002</v>
      </c>
      <c r="G11" s="102">
        <f t="shared" si="0"/>
        <v>5.28</v>
      </c>
    </row>
    <row r="12" spans="1:8" ht="34.5" customHeight="1">
      <c r="A12" s="107" t="s">
        <v>67</v>
      </c>
      <c r="B12" s="93">
        <v>21127</v>
      </c>
      <c r="C12" s="106" t="s">
        <v>68</v>
      </c>
      <c r="D12" s="107" t="s">
        <v>69</v>
      </c>
      <c r="E12" s="116">
        <v>8.9999999999999993E-3</v>
      </c>
      <c r="F12" s="102">
        <v>7.37</v>
      </c>
      <c r="G12" s="102">
        <f t="shared" si="0"/>
        <v>7.0000000000000007E-2</v>
      </c>
    </row>
    <row r="13" spans="1:8" ht="15.75" customHeight="1" thickBot="1">
      <c r="A13" s="194" t="s">
        <v>101</v>
      </c>
      <c r="B13" s="195"/>
      <c r="C13" s="195"/>
      <c r="D13" s="195"/>
      <c r="E13" s="195"/>
      <c r="F13" s="196"/>
      <c r="G13" s="115">
        <f>SUM(G9:G12)</f>
        <v>6.4700000000000006</v>
      </c>
    </row>
    <row r="14" spans="1:8" ht="44.25" customHeight="1" thickBot="1">
      <c r="A14" s="127" t="s">
        <v>89</v>
      </c>
      <c r="B14" s="191" t="s">
        <v>70</v>
      </c>
      <c r="C14" s="192"/>
      <c r="D14" s="192"/>
      <c r="E14" s="192"/>
      <c r="F14" s="192"/>
      <c r="G14" s="193"/>
      <c r="H14" s="86"/>
    </row>
    <row r="15" spans="1:8" s="85" customFormat="1" ht="13.5" customHeight="1" thickBot="1">
      <c r="A15" s="119" t="s">
        <v>2</v>
      </c>
      <c r="B15" s="120" t="s">
        <v>12</v>
      </c>
      <c r="C15" s="128" t="s">
        <v>57</v>
      </c>
      <c r="D15" s="121" t="s">
        <v>13</v>
      </c>
      <c r="E15" s="122" t="s">
        <v>58</v>
      </c>
      <c r="F15" s="123" t="s">
        <v>59</v>
      </c>
      <c r="G15" s="123" t="s">
        <v>5</v>
      </c>
    </row>
    <row r="16" spans="1:8" ht="60">
      <c r="A16" s="92" t="s">
        <v>61</v>
      </c>
      <c r="B16" s="93">
        <v>5928</v>
      </c>
      <c r="C16" s="104" t="s">
        <v>71</v>
      </c>
      <c r="D16" s="105" t="s">
        <v>72</v>
      </c>
      <c r="E16" s="94">
        <v>0.22</v>
      </c>
      <c r="F16" s="95">
        <v>185.93</v>
      </c>
      <c r="G16" s="96">
        <f>IF(E16="","",TRUNC(F16*E16,2))</f>
        <v>40.9</v>
      </c>
      <c r="H16" s="86"/>
    </row>
    <row r="17" spans="1:10" ht="25.5" customHeight="1">
      <c r="A17" s="97" t="s">
        <v>64</v>
      </c>
      <c r="B17" s="93">
        <v>88247</v>
      </c>
      <c r="C17" s="106" t="s">
        <v>62</v>
      </c>
      <c r="D17" s="107" t="s">
        <v>63</v>
      </c>
      <c r="E17" s="100">
        <v>0.35</v>
      </c>
      <c r="F17" s="102">
        <v>23.24</v>
      </c>
      <c r="G17" s="108">
        <f>IF(E17="","",TRUNC(F17*E17,2))</f>
        <v>8.1300000000000008</v>
      </c>
      <c r="J17" s="86"/>
    </row>
    <row r="18" spans="1:10" ht="12.75" thickBot="1">
      <c r="A18" s="97" t="s">
        <v>66</v>
      </c>
      <c r="B18" s="93">
        <v>88264</v>
      </c>
      <c r="C18" s="98" t="s">
        <v>65</v>
      </c>
      <c r="D18" s="99" t="s">
        <v>63</v>
      </c>
      <c r="E18" s="100">
        <v>0.35</v>
      </c>
      <c r="F18" s="101">
        <v>30.08</v>
      </c>
      <c r="G18" s="108">
        <f>IF(E18="","",TRUNC(F18*E18,2))</f>
        <v>10.52</v>
      </c>
    </row>
    <row r="19" spans="1:10">
      <c r="A19" s="197" t="s">
        <v>5</v>
      </c>
      <c r="B19" s="198"/>
      <c r="C19" s="198"/>
      <c r="D19" s="198"/>
      <c r="E19" s="198"/>
      <c r="F19" s="199"/>
      <c r="G19" s="103">
        <f>SUM(G16:G18)</f>
        <v>59.55</v>
      </c>
    </row>
    <row r="21" spans="1:10" ht="12.75">
      <c r="C21" s="186" t="s">
        <v>102</v>
      </c>
      <c r="D21" s="187"/>
      <c r="E21" s="187"/>
      <c r="F21" s="187"/>
      <c r="G21" s="187"/>
      <c r="H21" s="187"/>
      <c r="I21" s="187"/>
    </row>
  </sheetData>
  <mergeCells count="7">
    <mergeCell ref="A6:G6"/>
    <mergeCell ref="A7:G7"/>
    <mergeCell ref="C21:I21"/>
    <mergeCell ref="B8:G8"/>
    <mergeCell ref="B14:G14"/>
    <mergeCell ref="A13:F13"/>
    <mergeCell ref="A19:F19"/>
  </mergeCells>
  <printOptions horizontalCentered="1"/>
  <pageMargins left="1.0236220472440944" right="0.62992125984251968" top="0.6692913385826772" bottom="0.51181102362204722" header="0.70866141732283472" footer="0.51181102362204722"/>
  <pageSetup paperSize="9" scale="75" fitToHeight="0" orientation="portrait" verticalDpi="300" r:id="rId1"/>
  <headerFooter alignWithMargins="0">
    <oddFooter>&amp;R&amp;"Comic Sans MS,Normal"&amp;8Página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="70" zoomScaleNormal="70" workbookViewId="0">
      <selection activeCell="B13" sqref="B13"/>
    </sheetView>
  </sheetViews>
  <sheetFormatPr defaultRowHeight="15"/>
  <cols>
    <col min="1" max="1" width="6.5703125" customWidth="1"/>
    <col min="2" max="2" width="111.140625" customWidth="1"/>
    <col min="3" max="3" width="8.5703125" customWidth="1"/>
    <col min="4" max="4" width="18.140625" bestFit="1" customWidth="1"/>
    <col min="5" max="5" width="10.7109375" customWidth="1"/>
    <col min="6" max="6" width="21.28515625" customWidth="1"/>
    <col min="7" max="7" width="26.85546875" customWidth="1"/>
    <col min="8" max="8" width="7.140625" customWidth="1"/>
    <col min="9" max="9" width="14.28515625" bestFit="1" customWidth="1"/>
  </cols>
  <sheetData>
    <row r="1" spans="1:7">
      <c r="B1" s="7"/>
    </row>
    <row r="3" spans="1:7" ht="23.25" customHeight="1">
      <c r="A3" s="200" t="s">
        <v>108</v>
      </c>
      <c r="B3" s="201"/>
      <c r="C3" s="201"/>
      <c r="D3" s="201"/>
      <c r="E3" s="201"/>
      <c r="F3" s="201"/>
      <c r="G3" s="201"/>
    </row>
    <row r="4" spans="1:7" ht="21" customHeight="1">
      <c r="A4" s="201"/>
      <c r="B4" s="201"/>
      <c r="C4" s="201"/>
      <c r="D4" s="201"/>
      <c r="E4" s="201"/>
      <c r="F4" s="201"/>
      <c r="G4" s="201"/>
    </row>
    <row r="5" spans="1:7" ht="11.25" customHeight="1">
      <c r="A5" s="201"/>
      <c r="B5" s="201"/>
      <c r="C5" s="201"/>
      <c r="D5" s="201"/>
      <c r="E5" s="201"/>
      <c r="F5" s="201"/>
      <c r="G5" s="201"/>
    </row>
    <row r="6" spans="1:7" ht="21" hidden="1" customHeight="1">
      <c r="A6" s="201"/>
      <c r="B6" s="201"/>
      <c r="C6" s="201"/>
      <c r="D6" s="201"/>
      <c r="E6" s="201"/>
      <c r="F6" s="201"/>
      <c r="G6" s="201"/>
    </row>
    <row r="7" spans="1:7" hidden="1">
      <c r="A7" s="201"/>
      <c r="B7" s="201"/>
      <c r="C7" s="201"/>
      <c r="D7" s="201"/>
      <c r="E7" s="201"/>
      <c r="F7" s="201"/>
      <c r="G7" s="201"/>
    </row>
    <row r="8" spans="1:7" ht="15" hidden="1" customHeight="1">
      <c r="A8" s="201"/>
      <c r="B8" s="201"/>
      <c r="C8" s="201"/>
      <c r="D8" s="201"/>
      <c r="E8" s="201"/>
      <c r="F8" s="201"/>
      <c r="G8" s="201"/>
    </row>
    <row r="9" spans="1:7" ht="15" hidden="1" customHeight="1">
      <c r="A9" s="201"/>
      <c r="B9" s="201"/>
      <c r="C9" s="201"/>
      <c r="D9" s="201"/>
      <c r="E9" s="201"/>
      <c r="F9" s="201"/>
      <c r="G9" s="201"/>
    </row>
    <row r="10" spans="1:7" ht="15" hidden="1" customHeight="1">
      <c r="A10" s="201"/>
      <c r="B10" s="201"/>
      <c r="C10" s="201"/>
      <c r="D10" s="201"/>
      <c r="E10" s="201"/>
      <c r="F10" s="201"/>
      <c r="G10" s="201"/>
    </row>
    <row r="11" spans="1:7">
      <c r="A11" s="155"/>
      <c r="B11" s="155"/>
      <c r="C11" s="158"/>
      <c r="D11" s="158"/>
      <c r="E11" s="158"/>
      <c r="F11" s="158"/>
      <c r="G11" s="158"/>
    </row>
    <row r="12" spans="1:7" ht="15.75" customHeight="1">
      <c r="A12" s="162"/>
      <c r="B12" s="163"/>
      <c r="C12" s="164"/>
      <c r="D12" s="158"/>
      <c r="E12" s="158"/>
      <c r="F12" s="165"/>
      <c r="G12" s="158"/>
    </row>
    <row r="13" spans="1:7" ht="37.5">
      <c r="A13" s="166"/>
      <c r="B13" s="167" t="s">
        <v>113</v>
      </c>
      <c r="C13" s="168"/>
      <c r="D13" s="168"/>
      <c r="E13" s="168"/>
      <c r="F13" s="168"/>
      <c r="G13" s="168"/>
    </row>
    <row r="14" spans="1:7" ht="50.25" customHeight="1">
      <c r="A14" s="200" t="s">
        <v>105</v>
      </c>
      <c r="B14" s="205"/>
      <c r="C14" s="205"/>
      <c r="D14" s="205"/>
      <c r="E14" s="205"/>
      <c r="F14" s="205"/>
      <c r="G14" s="205"/>
    </row>
    <row r="15" spans="1:7" ht="13.9" customHeight="1">
      <c r="A15" s="78"/>
      <c r="B15" s="79"/>
      <c r="C15" s="80"/>
      <c r="D15" s="80"/>
      <c r="E15" s="80"/>
      <c r="F15" s="80"/>
      <c r="G15" s="80"/>
    </row>
    <row r="16" spans="1:7" ht="18.75" hidden="1">
      <c r="A16" s="78"/>
      <c r="B16" s="79"/>
      <c r="C16" s="80"/>
      <c r="D16" s="80"/>
      <c r="E16" s="80"/>
      <c r="F16" s="80"/>
      <c r="G16" s="80"/>
    </row>
    <row r="17" spans="1:9" ht="18" customHeight="1">
      <c r="A17" s="206" t="s">
        <v>100</v>
      </c>
      <c r="B17" s="207"/>
      <c r="C17" s="210" t="s">
        <v>3</v>
      </c>
      <c r="D17" s="210"/>
      <c r="E17" s="211" t="s">
        <v>4</v>
      </c>
      <c r="F17" s="212"/>
      <c r="G17" s="214" t="s">
        <v>7</v>
      </c>
    </row>
    <row r="18" spans="1:9" ht="18.75">
      <c r="A18" s="208"/>
      <c r="B18" s="209"/>
      <c r="C18" s="113" t="s">
        <v>6</v>
      </c>
      <c r="D18" s="114" t="s">
        <v>7</v>
      </c>
      <c r="E18" s="113" t="s">
        <v>6</v>
      </c>
      <c r="F18" s="114" t="s">
        <v>7</v>
      </c>
      <c r="G18" s="215"/>
    </row>
    <row r="19" spans="1:9" ht="37.15" customHeight="1">
      <c r="A19" s="151" t="s">
        <v>61</v>
      </c>
      <c r="B19" s="124" t="s">
        <v>42</v>
      </c>
      <c r="C19" s="129">
        <v>1</v>
      </c>
      <c r="D19" s="130">
        <f>C19*'ANEXO X - PLANILHA'!H11</f>
        <v>1146.54</v>
      </c>
      <c r="E19" s="131" t="s">
        <v>99</v>
      </c>
      <c r="F19" s="130" t="s">
        <v>99</v>
      </c>
      <c r="G19" s="130">
        <f>D19</f>
        <v>1146.54</v>
      </c>
    </row>
    <row r="20" spans="1:9" ht="54.6" customHeight="1">
      <c r="A20" s="151" t="s">
        <v>64</v>
      </c>
      <c r="B20" s="124" t="s">
        <v>54</v>
      </c>
      <c r="C20" s="129">
        <v>0.5</v>
      </c>
      <c r="D20" s="130">
        <f>C20*'ANEXO X - PLANILHA'!H12</f>
        <v>2277</v>
      </c>
      <c r="E20" s="129">
        <v>0.5</v>
      </c>
      <c r="F20" s="130">
        <f>E20*'ANEXO X - PLANILHA'!H12</f>
        <v>2277</v>
      </c>
      <c r="G20" s="130">
        <f>SUM(D20,F20)</f>
        <v>4554</v>
      </c>
      <c r="H20" s="4"/>
      <c r="I20" s="5"/>
    </row>
    <row r="21" spans="1:9" ht="73.900000000000006" customHeight="1">
      <c r="A21" s="151" t="s">
        <v>66</v>
      </c>
      <c r="B21" s="125" t="s">
        <v>44</v>
      </c>
      <c r="C21" s="129">
        <v>0.4</v>
      </c>
      <c r="D21" s="130">
        <f>C21*'ANEXO X - PLANILHA'!H13</f>
        <v>1191.0719999999999</v>
      </c>
      <c r="E21" s="129">
        <v>0.6</v>
      </c>
      <c r="F21" s="130">
        <f>E21*'ANEXO X - PLANILHA'!H13</f>
        <v>1786.6079999999999</v>
      </c>
      <c r="G21" s="130">
        <f t="shared" ref="G21:G27" si="0">SUM(D21,F21)</f>
        <v>2977.68</v>
      </c>
      <c r="I21" s="5"/>
    </row>
    <row r="22" spans="1:9" ht="44.45" customHeight="1">
      <c r="A22" s="151" t="s">
        <v>67</v>
      </c>
      <c r="B22" s="124" t="s">
        <v>47</v>
      </c>
      <c r="C22" s="129">
        <v>0.4</v>
      </c>
      <c r="D22" s="130">
        <f>C22*'ANEXO X - PLANILHA'!H14</f>
        <v>4876.2120000000004</v>
      </c>
      <c r="E22" s="129">
        <v>0.6</v>
      </c>
      <c r="F22" s="130">
        <f>E22*'ANEXO X - PLANILHA'!H14</f>
        <v>7314.3180000000002</v>
      </c>
      <c r="G22" s="130">
        <f t="shared" si="0"/>
        <v>12190.53</v>
      </c>
    </row>
    <row r="23" spans="1:9" ht="31.5">
      <c r="A23" s="151" t="s">
        <v>79</v>
      </c>
      <c r="B23" s="124" t="s">
        <v>70</v>
      </c>
      <c r="C23" s="129">
        <v>0.4</v>
      </c>
      <c r="D23" s="130">
        <f>C23*'ANEXO X - PLANILHA'!H15</f>
        <v>3241.0400000000004</v>
      </c>
      <c r="E23" s="129">
        <v>0.6</v>
      </c>
      <c r="F23" s="130">
        <f>E23*'ANEXO X - PLANILHA'!H15</f>
        <v>4861.5600000000004</v>
      </c>
      <c r="G23" s="130">
        <f t="shared" si="0"/>
        <v>8102.6</v>
      </c>
    </row>
    <row r="24" spans="1:9" ht="31.15" customHeight="1">
      <c r="A24" s="151" t="s">
        <v>80</v>
      </c>
      <c r="B24" s="124" t="s">
        <v>48</v>
      </c>
      <c r="C24" s="129">
        <v>0.4</v>
      </c>
      <c r="D24" s="130">
        <f>C24*'ANEXO X - PLANILHA'!H16</f>
        <v>350.30400000000003</v>
      </c>
      <c r="E24" s="129">
        <v>0.6</v>
      </c>
      <c r="F24" s="130">
        <f>E24*'ANEXO X - PLANILHA'!H16</f>
        <v>525.45600000000002</v>
      </c>
      <c r="G24" s="130">
        <f t="shared" si="0"/>
        <v>875.76</v>
      </c>
      <c r="I24" s="22"/>
    </row>
    <row r="25" spans="1:9" ht="31.5">
      <c r="A25" s="151" t="s">
        <v>81</v>
      </c>
      <c r="B25" s="124" t="s">
        <v>51</v>
      </c>
      <c r="C25" s="129">
        <v>0.5</v>
      </c>
      <c r="D25" s="130">
        <f>C25*'ANEXO X - PLANILHA'!H17</f>
        <v>10190.549999999999</v>
      </c>
      <c r="E25" s="129">
        <v>0.5</v>
      </c>
      <c r="F25" s="130">
        <f>E25*'ANEXO X - PLANILHA'!H17</f>
        <v>10190.549999999999</v>
      </c>
      <c r="G25" s="130">
        <f t="shared" si="0"/>
        <v>20381.099999999999</v>
      </c>
    </row>
    <row r="26" spans="1:9" ht="31.5">
      <c r="A26" s="151" t="s">
        <v>82</v>
      </c>
      <c r="B26" s="124" t="s">
        <v>53</v>
      </c>
      <c r="C26" s="129">
        <v>0.5</v>
      </c>
      <c r="D26" s="130">
        <f>C26*'ANEXO X - PLANILHA'!H18</f>
        <v>86695.455000000002</v>
      </c>
      <c r="E26" s="129">
        <v>0.5</v>
      </c>
      <c r="F26" s="130">
        <f>E26*'ANEXO X - PLANILHA'!H18</f>
        <v>86695.455000000002</v>
      </c>
      <c r="G26" s="130">
        <f t="shared" si="0"/>
        <v>173390.91</v>
      </c>
    </row>
    <row r="27" spans="1:9" ht="32.25" thickBot="1">
      <c r="A27" s="152" t="s">
        <v>83</v>
      </c>
      <c r="B27" s="148" t="s">
        <v>90</v>
      </c>
      <c r="C27" s="149">
        <v>0.5</v>
      </c>
      <c r="D27" s="130">
        <f>C27*'ANEXO X - PLANILHA'!H19</f>
        <v>3576</v>
      </c>
      <c r="E27" s="129">
        <v>0.5</v>
      </c>
      <c r="F27" s="130">
        <f>E27*'ANEXO X - PLANILHA'!H19</f>
        <v>3576</v>
      </c>
      <c r="G27" s="130">
        <f t="shared" si="0"/>
        <v>7152</v>
      </c>
    </row>
    <row r="28" spans="1:9" ht="19.5" thickBot="1">
      <c r="A28" s="216" t="s">
        <v>5</v>
      </c>
      <c r="B28" s="217"/>
      <c r="C28" s="218">
        <f>SUM(D19:D27)</f>
        <v>113544.17300000001</v>
      </c>
      <c r="D28" s="218"/>
      <c r="E28" s="218">
        <f>SUM(F19:F27)</f>
        <v>117226.947</v>
      </c>
      <c r="F28" s="218"/>
      <c r="G28" s="150">
        <f>SUM(G19:G27)</f>
        <v>230771.12</v>
      </c>
    </row>
    <row r="29" spans="1:9">
      <c r="I29" s="147"/>
    </row>
    <row r="30" spans="1:9">
      <c r="D30" s="204"/>
      <c r="E30" s="204"/>
      <c r="F30" s="204"/>
    </row>
    <row r="31" spans="1:9" ht="108" customHeight="1">
      <c r="A31" s="202" t="s">
        <v>107</v>
      </c>
      <c r="B31" s="202"/>
      <c r="C31" s="202"/>
      <c r="D31" s="202"/>
      <c r="E31" s="202"/>
      <c r="F31" s="202"/>
      <c r="G31" s="202"/>
    </row>
    <row r="32" spans="1:9">
      <c r="E32" s="213"/>
      <c r="F32" s="213"/>
    </row>
    <row r="33" spans="5:6">
      <c r="E33" s="203"/>
      <c r="F33" s="203"/>
    </row>
    <row r="34" spans="5:6">
      <c r="E34" s="203"/>
      <c r="F34" s="203"/>
    </row>
  </sheetData>
  <mergeCells count="14">
    <mergeCell ref="A3:G10"/>
    <mergeCell ref="A31:G31"/>
    <mergeCell ref="E34:F34"/>
    <mergeCell ref="D30:F30"/>
    <mergeCell ref="A14:G14"/>
    <mergeCell ref="A17:B18"/>
    <mergeCell ref="C17:D17"/>
    <mergeCell ref="E17:F17"/>
    <mergeCell ref="E32:F32"/>
    <mergeCell ref="E33:F33"/>
    <mergeCell ref="G17:G18"/>
    <mergeCell ref="A28:B28"/>
    <mergeCell ref="C28:D28"/>
    <mergeCell ref="E28:F28"/>
  </mergeCells>
  <phoneticPr fontId="14" type="noConversion"/>
  <conditionalFormatting sqref="D17:D18 F18 G17">
    <cfRule type="cellIs" dxfId="1" priority="18" stopIfTrue="1" operator="equal">
      <formula>0</formula>
    </cfRule>
  </conditionalFormatting>
  <conditionalFormatting sqref="D17:D18">
    <cfRule type="cellIs" dxfId="0" priority="17" stopIfTrue="1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A6" sqref="A6:J6"/>
    </sheetView>
  </sheetViews>
  <sheetFormatPr defaultColWidth="14.42578125" defaultRowHeight="15" customHeight="1"/>
  <cols>
    <col min="1" max="1" width="12.85546875" style="24" customWidth="1"/>
    <col min="2" max="2" width="1.7109375" style="24" customWidth="1"/>
    <col min="3" max="3" width="1.28515625" style="24" customWidth="1"/>
    <col min="4" max="4" width="11.7109375" style="24" customWidth="1"/>
    <col min="5" max="5" width="8.42578125" style="24" customWidth="1"/>
    <col min="6" max="6" width="25" style="24" customWidth="1"/>
    <col min="7" max="7" width="21.85546875" style="24" customWidth="1"/>
    <col min="8" max="9" width="8.7109375" style="24" customWidth="1"/>
    <col min="10" max="10" width="21.42578125" style="24" customWidth="1"/>
    <col min="11" max="26" width="8.7109375" style="24" customWidth="1"/>
    <col min="27" max="16384" width="14.42578125" style="24"/>
  </cols>
  <sheetData>
    <row r="1" spans="1:26" ht="18" customHeight="1">
      <c r="A1" s="23"/>
      <c r="B1" s="233"/>
      <c r="C1" s="223"/>
      <c r="D1" s="223"/>
      <c r="E1" s="223"/>
      <c r="F1" s="223"/>
      <c r="G1" s="223"/>
      <c r="H1" s="223"/>
      <c r="I1" s="223"/>
      <c r="J1" s="223"/>
      <c r="K1" s="223"/>
    </row>
    <row r="2" spans="1:26" ht="54" customHeight="1">
      <c r="A2" s="25"/>
      <c r="B2" s="234" t="s">
        <v>111</v>
      </c>
      <c r="C2" s="223"/>
      <c r="D2" s="223"/>
      <c r="E2" s="223"/>
      <c r="F2" s="223"/>
      <c r="G2" s="223"/>
      <c r="H2" s="223"/>
      <c r="I2" s="223"/>
      <c r="J2" s="223"/>
      <c r="K2" s="223"/>
    </row>
    <row r="3" spans="1:26" ht="12.75" customHeight="1">
      <c r="B3" s="235"/>
      <c r="C3" s="223"/>
      <c r="D3" s="223"/>
      <c r="E3" s="223"/>
      <c r="F3" s="223"/>
      <c r="G3" s="223"/>
      <c r="H3" s="223"/>
      <c r="I3" s="223"/>
      <c r="J3" s="223"/>
      <c r="K3" s="223"/>
    </row>
    <row r="4" spans="1:26" ht="12.75" customHeight="1">
      <c r="A4" s="239" t="s">
        <v>112</v>
      </c>
      <c r="B4" s="239"/>
      <c r="C4" s="239"/>
      <c r="D4" s="239"/>
      <c r="E4" s="239"/>
      <c r="F4" s="239"/>
      <c r="G4" s="169"/>
      <c r="H4" s="169"/>
      <c r="I4" s="169"/>
      <c r="J4" s="169"/>
    </row>
    <row r="5" spans="1:26" ht="12.75" customHeight="1">
      <c r="A5" s="239" t="s">
        <v>106</v>
      </c>
      <c r="B5" s="239"/>
      <c r="C5" s="239"/>
      <c r="D5" s="239"/>
      <c r="E5" s="239"/>
      <c r="F5" s="239"/>
      <c r="G5" s="169"/>
      <c r="H5" s="169"/>
      <c r="I5" s="169"/>
      <c r="J5" s="169"/>
    </row>
    <row r="6" spans="1:26" ht="33.75" customHeight="1">
      <c r="A6" s="240" t="s">
        <v>105</v>
      </c>
      <c r="B6" s="241"/>
      <c r="C6" s="241"/>
      <c r="D6" s="241"/>
      <c r="E6" s="241"/>
      <c r="F6" s="241"/>
      <c r="G6" s="241"/>
      <c r="H6" s="241"/>
      <c r="I6" s="241"/>
      <c r="J6" s="241"/>
    </row>
    <row r="7" spans="1:26" ht="12.75" customHeight="1"/>
    <row r="8" spans="1:26" ht="12.75" customHeight="1">
      <c r="C8" s="236" t="s">
        <v>109</v>
      </c>
      <c r="D8" s="223"/>
      <c r="E8" s="223"/>
      <c r="F8" s="223"/>
      <c r="G8" s="223"/>
      <c r="H8" s="223"/>
      <c r="I8" s="223"/>
      <c r="J8" s="223"/>
    </row>
    <row r="9" spans="1:26" ht="12" customHeight="1" thickBot="1">
      <c r="C9" s="26"/>
      <c r="D9" s="27"/>
      <c r="E9" s="27"/>
      <c r="F9" s="27"/>
      <c r="G9" s="27"/>
      <c r="H9" s="27"/>
      <c r="I9" s="27"/>
      <c r="J9" s="27"/>
    </row>
    <row r="10" spans="1:26" ht="12.75" customHeight="1">
      <c r="C10" s="28"/>
      <c r="D10" s="29"/>
      <c r="F10" s="30" t="s">
        <v>24</v>
      </c>
      <c r="G10" s="31" t="s">
        <v>25</v>
      </c>
      <c r="H10" s="32">
        <v>3.5000000000000003E-2</v>
      </c>
      <c r="I10" s="33"/>
      <c r="J10" s="33"/>
      <c r="K10" s="34"/>
    </row>
    <row r="11" spans="1:26" ht="12.75" customHeight="1">
      <c r="F11" s="35" t="s">
        <v>26</v>
      </c>
      <c r="G11" s="36" t="s">
        <v>27</v>
      </c>
      <c r="H11" s="37">
        <v>2.07E-2</v>
      </c>
      <c r="I11" s="38"/>
      <c r="K11" s="34"/>
    </row>
    <row r="12" spans="1:26" ht="12.75" customHeight="1">
      <c r="F12" s="35" t="s">
        <v>28</v>
      </c>
      <c r="G12" s="36" t="s">
        <v>29</v>
      </c>
      <c r="H12" s="37">
        <v>6.5000000000000002E-2</v>
      </c>
      <c r="I12" s="38"/>
      <c r="K12" s="34"/>
    </row>
    <row r="13" spans="1:26" ht="12.75" customHeight="1">
      <c r="F13" s="35" t="s">
        <v>30</v>
      </c>
      <c r="G13" s="36" t="s">
        <v>31</v>
      </c>
      <c r="H13" s="37">
        <v>5.0000000000000001E-3</v>
      </c>
      <c r="I13" s="38"/>
      <c r="K13" s="34"/>
    </row>
    <row r="14" spans="1:26" ht="12.75" customHeight="1">
      <c r="F14" s="35" t="s">
        <v>32</v>
      </c>
      <c r="G14" s="36" t="s">
        <v>33</v>
      </c>
      <c r="H14" s="37">
        <v>0.05</v>
      </c>
      <c r="I14" s="38"/>
      <c r="K14" s="34"/>
    </row>
    <row r="15" spans="1:26" ht="12.75" customHeight="1">
      <c r="A15" s="23"/>
      <c r="B15" s="23"/>
      <c r="C15" s="23"/>
      <c r="D15" s="23"/>
      <c r="E15" s="23"/>
      <c r="F15" s="39" t="s">
        <v>34</v>
      </c>
      <c r="G15" s="40"/>
      <c r="H15" s="41">
        <v>0</v>
      </c>
      <c r="I15" s="38"/>
      <c r="J15" s="23"/>
      <c r="K15" s="34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2.75" customHeight="1" thickBot="1">
      <c r="F16" s="42" t="s">
        <v>35</v>
      </c>
      <c r="G16" s="43"/>
      <c r="H16" s="44">
        <v>3.6499999999999998E-2</v>
      </c>
      <c r="I16" s="38"/>
      <c r="J16" s="45"/>
      <c r="K16" s="34"/>
    </row>
    <row r="17" spans="1:15" ht="12.75" customHeight="1">
      <c r="F17" s="46" t="s">
        <v>36</v>
      </c>
      <c r="G17" s="47"/>
      <c r="H17" s="48"/>
      <c r="I17" s="38"/>
      <c r="K17" s="34"/>
    </row>
    <row r="18" spans="1:15" ht="15" customHeight="1" thickBot="1">
      <c r="F18" s="49" t="s">
        <v>37</v>
      </c>
      <c r="G18" s="50"/>
      <c r="H18" s="51"/>
      <c r="I18" s="52"/>
      <c r="K18" s="34"/>
    </row>
    <row r="19" spans="1:15" ht="12.75" customHeight="1" thickBot="1">
      <c r="F19" s="237" t="s">
        <v>38</v>
      </c>
      <c r="G19" s="238"/>
      <c r="H19" s="53">
        <f>ROUND((((1+H10+H11)*(1+H12)*(1+H13))/(1-(H14+H15+H16))-1),4)</f>
        <v>0.2369</v>
      </c>
      <c r="I19" s="54"/>
      <c r="K19" s="34"/>
      <c r="L19" s="23"/>
      <c r="M19" s="23"/>
      <c r="N19" s="23"/>
      <c r="O19" s="23"/>
    </row>
    <row r="20" spans="1:15" ht="12.75" customHeight="1">
      <c r="G20" s="55"/>
      <c r="H20" s="54"/>
      <c r="I20" s="56"/>
      <c r="K20" s="34"/>
      <c r="L20" s="23"/>
      <c r="M20" s="23"/>
      <c r="N20" s="23"/>
      <c r="O20" s="23"/>
    </row>
    <row r="21" spans="1:15" ht="12.75" customHeight="1">
      <c r="A21" s="57" t="s">
        <v>39</v>
      </c>
      <c r="B21" s="54"/>
      <c r="C21" s="54"/>
      <c r="G21" s="58"/>
      <c r="H21" s="58"/>
      <c r="I21" s="58"/>
      <c r="J21" s="58"/>
      <c r="K21" s="34"/>
      <c r="L21" s="23"/>
      <c r="M21" s="59"/>
      <c r="N21" s="60"/>
      <c r="O21" s="38"/>
    </row>
    <row r="22" spans="1:15" ht="12.75" customHeight="1">
      <c r="C22" s="229"/>
      <c r="D22" s="229"/>
      <c r="E22" s="229"/>
      <c r="F22" s="229"/>
      <c r="G22" s="229"/>
      <c r="H22" s="229"/>
      <c r="I22" s="229"/>
      <c r="J22" s="61"/>
      <c r="K22" s="34"/>
      <c r="L22" s="23"/>
      <c r="M22" s="59"/>
      <c r="N22" s="60"/>
      <c r="O22" s="38"/>
    </row>
    <row r="23" spans="1:15" ht="12.75" customHeight="1">
      <c r="C23" s="220"/>
      <c r="D23" s="187"/>
      <c r="E23" s="187"/>
      <c r="F23" s="187"/>
      <c r="G23" s="187"/>
      <c r="H23" s="187"/>
      <c r="I23" s="187"/>
      <c r="J23" s="62"/>
      <c r="K23" s="34"/>
      <c r="L23" s="23"/>
      <c r="M23" s="59"/>
      <c r="N23" s="60"/>
      <c r="O23" s="38"/>
    </row>
    <row r="24" spans="1:15" ht="12.75" customHeight="1">
      <c r="C24" s="230"/>
      <c r="D24" s="187"/>
      <c r="E24" s="187"/>
      <c r="F24" s="187"/>
      <c r="G24" s="187"/>
      <c r="H24" s="187"/>
      <c r="I24" s="187"/>
      <c r="J24" s="187"/>
      <c r="K24" s="34"/>
      <c r="L24" s="23"/>
      <c r="M24" s="59"/>
      <c r="N24" s="60"/>
      <c r="O24" s="38"/>
    </row>
    <row r="25" spans="1:15" ht="12.75" customHeight="1">
      <c r="A25" s="231" t="s">
        <v>110</v>
      </c>
      <c r="B25" s="232"/>
      <c r="C25" s="232"/>
      <c r="D25" s="232"/>
      <c r="E25" s="232"/>
      <c r="F25" s="232"/>
      <c r="G25" s="232"/>
      <c r="H25" s="232"/>
      <c r="I25" s="232"/>
      <c r="J25" s="232"/>
      <c r="K25" s="34"/>
      <c r="L25" s="23"/>
      <c r="M25" s="59"/>
      <c r="N25" s="222"/>
      <c r="O25" s="38"/>
    </row>
    <row r="26" spans="1:15" ht="12.75" customHeight="1">
      <c r="A26" s="232"/>
      <c r="B26" s="232"/>
      <c r="C26" s="232"/>
      <c r="D26" s="232"/>
      <c r="E26" s="232"/>
      <c r="F26" s="232"/>
      <c r="G26" s="232"/>
      <c r="H26" s="232"/>
      <c r="I26" s="232"/>
      <c r="J26" s="232"/>
      <c r="K26" s="34"/>
      <c r="L26" s="23"/>
      <c r="M26" s="59"/>
      <c r="N26" s="223"/>
      <c r="O26" s="38"/>
    </row>
    <row r="27" spans="1:15" ht="44.25" customHeight="1">
      <c r="A27" s="232"/>
      <c r="B27" s="232"/>
      <c r="C27" s="232"/>
      <c r="D27" s="232"/>
      <c r="E27" s="232"/>
      <c r="F27" s="232"/>
      <c r="G27" s="232"/>
      <c r="H27" s="232"/>
      <c r="I27" s="232"/>
      <c r="J27" s="232"/>
      <c r="K27" s="34"/>
      <c r="L27" s="23"/>
      <c r="M27" s="54"/>
      <c r="N27" s="54"/>
      <c r="O27" s="52"/>
    </row>
    <row r="28" spans="1:15" ht="12.75" customHeight="1">
      <c r="C28" s="63"/>
      <c r="D28" s="63"/>
      <c r="E28" s="63"/>
      <c r="F28" s="63"/>
      <c r="G28" s="63"/>
      <c r="H28" s="64"/>
      <c r="I28" s="65"/>
      <c r="J28" s="61"/>
      <c r="K28" s="34"/>
      <c r="L28" s="23"/>
      <c r="M28" s="59"/>
      <c r="N28" s="59"/>
      <c r="O28" s="54"/>
    </row>
    <row r="29" spans="1:15" ht="12.75" customHeight="1">
      <c r="C29" s="220"/>
      <c r="D29" s="187"/>
      <c r="E29" s="187"/>
      <c r="F29" s="187"/>
      <c r="G29" s="187"/>
      <c r="H29" s="187"/>
      <c r="I29" s="187"/>
      <c r="J29" s="62"/>
      <c r="K29" s="34"/>
      <c r="L29" s="23"/>
      <c r="M29" s="55"/>
      <c r="N29" s="54"/>
      <c r="O29" s="56"/>
    </row>
    <row r="30" spans="1:15" ht="12.75" customHeight="1">
      <c r="C30" s="66"/>
      <c r="D30" s="67"/>
      <c r="E30" s="68"/>
      <c r="F30" s="58"/>
      <c r="G30" s="58"/>
      <c r="H30" s="58"/>
      <c r="I30" s="58"/>
      <c r="J30" s="69"/>
      <c r="K30" s="34"/>
      <c r="L30" s="23"/>
      <c r="M30" s="23"/>
      <c r="N30" s="23"/>
      <c r="O30" s="23"/>
    </row>
    <row r="31" spans="1:15" ht="12.75" customHeight="1">
      <c r="C31" s="224"/>
      <c r="D31" s="187"/>
      <c r="E31" s="187"/>
      <c r="F31" s="187"/>
      <c r="G31" s="187"/>
      <c r="H31" s="187"/>
      <c r="I31" s="187"/>
      <c r="J31" s="187"/>
      <c r="K31" s="34"/>
    </row>
    <row r="32" spans="1:15" ht="12.75" customHeight="1">
      <c r="C32" s="70"/>
      <c r="D32" s="70"/>
      <c r="E32" s="70"/>
      <c r="F32" s="70"/>
      <c r="G32" s="70"/>
      <c r="H32" s="70"/>
      <c r="I32" s="70"/>
      <c r="J32" s="70"/>
      <c r="K32" s="34"/>
    </row>
    <row r="33" spans="3:11" ht="12.75" customHeight="1">
      <c r="C33" s="220"/>
      <c r="D33" s="225"/>
      <c r="E33" s="187"/>
      <c r="F33" s="187"/>
      <c r="G33" s="187"/>
      <c r="H33" s="187"/>
      <c r="I33" s="226"/>
      <c r="J33" s="227"/>
      <c r="K33" s="34"/>
    </row>
    <row r="34" spans="3:11" ht="12.75" customHeight="1">
      <c r="C34" s="187"/>
      <c r="D34" s="71"/>
      <c r="E34" s="228"/>
      <c r="F34" s="187"/>
      <c r="G34" s="187"/>
      <c r="H34" s="187"/>
      <c r="I34" s="187"/>
      <c r="J34" s="187"/>
      <c r="K34" s="34"/>
    </row>
    <row r="35" spans="3:11" ht="12.75" customHeight="1">
      <c r="C35" s="72"/>
      <c r="D35" s="71"/>
      <c r="E35" s="73"/>
      <c r="F35" s="73"/>
      <c r="G35" s="73"/>
      <c r="H35" s="73"/>
      <c r="I35" s="74"/>
      <c r="J35" s="68"/>
      <c r="K35" s="34"/>
    </row>
    <row r="36" spans="3:11" ht="12.75" customHeight="1">
      <c r="C36" s="219"/>
      <c r="D36" s="187"/>
      <c r="E36" s="187"/>
      <c r="F36" s="187"/>
      <c r="G36" s="187"/>
      <c r="H36" s="187"/>
      <c r="I36" s="187"/>
      <c r="J36" s="187"/>
      <c r="K36" s="34"/>
    </row>
    <row r="37" spans="3:11" ht="12.75" customHeight="1">
      <c r="C37" s="219"/>
      <c r="D37" s="187"/>
      <c r="E37" s="187"/>
      <c r="F37" s="187"/>
      <c r="G37" s="187"/>
      <c r="H37" s="187"/>
      <c r="I37" s="187"/>
      <c r="J37" s="187"/>
      <c r="K37" s="34"/>
    </row>
    <row r="38" spans="3:11" ht="12.75" customHeight="1">
      <c r="C38" s="219"/>
      <c r="D38" s="187"/>
      <c r="E38" s="187"/>
      <c r="F38" s="187"/>
      <c r="G38" s="187"/>
      <c r="H38" s="187"/>
      <c r="I38" s="187"/>
      <c r="J38" s="187"/>
      <c r="K38" s="34"/>
    </row>
    <row r="39" spans="3:11" ht="12.75" customHeight="1">
      <c r="C39" s="219"/>
      <c r="D39" s="187"/>
      <c r="E39" s="187"/>
      <c r="F39" s="187"/>
      <c r="G39" s="187"/>
      <c r="H39" s="187"/>
      <c r="I39" s="187"/>
      <c r="J39" s="187"/>
      <c r="K39" s="34"/>
    </row>
    <row r="40" spans="3:11" ht="12.75" customHeight="1">
      <c r="C40" s="72"/>
      <c r="D40" s="71"/>
      <c r="E40" s="73"/>
      <c r="F40" s="73"/>
      <c r="G40" s="73"/>
      <c r="H40" s="73"/>
      <c r="I40" s="74"/>
      <c r="J40" s="68"/>
      <c r="K40" s="34"/>
    </row>
    <row r="41" spans="3:11" ht="12.75" customHeight="1">
      <c r="C41" s="70"/>
      <c r="D41" s="70"/>
      <c r="E41" s="70"/>
      <c r="F41" s="70"/>
      <c r="G41" s="70"/>
      <c r="H41" s="220"/>
      <c r="I41" s="187"/>
      <c r="J41" s="221"/>
      <c r="K41" s="34"/>
    </row>
    <row r="42" spans="3:11" ht="12.75" customHeight="1">
      <c r="C42" s="75"/>
      <c r="D42" s="70"/>
      <c r="E42" s="70"/>
      <c r="F42" s="70"/>
      <c r="G42" s="70"/>
      <c r="H42" s="187"/>
      <c r="I42" s="187"/>
      <c r="J42" s="187"/>
      <c r="K42" s="34"/>
    </row>
    <row r="43" spans="3:11" ht="12.75" customHeight="1"/>
    <row r="44" spans="3:11" ht="12.75" customHeight="1"/>
    <row r="45" spans="3:11" ht="12.75" customHeight="1"/>
    <row r="46" spans="3:11" ht="12.75" customHeight="1"/>
    <row r="47" spans="3:11" ht="12.75" customHeight="1"/>
    <row r="48" spans="3:11" ht="12.75" customHeight="1"/>
    <row r="49" spans="1:3" ht="12.75" customHeight="1"/>
    <row r="50" spans="1:3" ht="12.75" customHeight="1"/>
    <row r="51" spans="1:3" ht="12.75" customHeight="1"/>
    <row r="52" spans="1:3" ht="12.75" customHeight="1"/>
    <row r="53" spans="1:3" ht="12.75" customHeight="1"/>
    <row r="54" spans="1:3" ht="12.75" customHeight="1"/>
    <row r="55" spans="1:3" ht="12.75" customHeight="1"/>
    <row r="56" spans="1:3" ht="12.75" customHeight="1"/>
    <row r="57" spans="1:3" ht="12.75" customHeight="1"/>
    <row r="58" spans="1:3" ht="12.75" customHeight="1"/>
    <row r="59" spans="1:3" ht="12.75" customHeight="1"/>
    <row r="60" spans="1:3" ht="12.75" customHeight="1"/>
    <row r="61" spans="1:3" ht="19.5" customHeight="1"/>
    <row r="62" spans="1:3" ht="12.75" customHeight="1"/>
    <row r="63" spans="1:3" ht="12.75" customHeight="1"/>
    <row r="64" spans="1:3" ht="12.75" customHeight="1">
      <c r="A64" s="57"/>
      <c r="B64" s="54"/>
      <c r="C64" s="54"/>
    </row>
    <row r="65" spans="1:7" ht="12.75" customHeight="1"/>
    <row r="66" spans="1:7" ht="12.75" customHeight="1"/>
    <row r="67" spans="1:7" ht="12.75" customHeight="1"/>
    <row r="68" spans="1:7" ht="12.75" customHeight="1"/>
    <row r="69" spans="1:7" ht="12.75" customHeight="1"/>
    <row r="70" spans="1:7" ht="12.75" customHeight="1"/>
    <row r="71" spans="1:7" ht="12.75" customHeight="1"/>
    <row r="72" spans="1:7" ht="12.75" customHeight="1"/>
    <row r="73" spans="1:7" ht="12.75" customHeight="1"/>
    <row r="74" spans="1:7" ht="12.75" customHeight="1"/>
    <row r="75" spans="1:7" ht="12.75" customHeight="1"/>
    <row r="76" spans="1:7" ht="12.75" customHeight="1"/>
    <row r="77" spans="1:7" ht="12.75" customHeight="1">
      <c r="A77" s="76"/>
      <c r="B77" s="77"/>
      <c r="C77" s="77"/>
      <c r="D77" s="77"/>
      <c r="E77" s="77"/>
      <c r="F77" s="77"/>
      <c r="G77" s="77"/>
    </row>
    <row r="78" spans="1:7" ht="12.75" customHeight="1">
      <c r="A78" s="77"/>
      <c r="B78" s="77"/>
      <c r="C78" s="77"/>
      <c r="D78" s="77"/>
      <c r="E78" s="77"/>
      <c r="F78" s="77"/>
      <c r="G78" s="77"/>
    </row>
    <row r="79" spans="1:7" ht="12.75" customHeight="1">
      <c r="A79" s="77"/>
      <c r="B79" s="77"/>
      <c r="C79" s="77"/>
      <c r="D79" s="77"/>
      <c r="E79" s="77"/>
      <c r="F79" s="77"/>
      <c r="G79" s="77"/>
    </row>
    <row r="80" spans="1:7" ht="12.75" customHeight="1">
      <c r="A80" s="77"/>
      <c r="B80" s="77"/>
      <c r="C80" s="77"/>
      <c r="D80" s="77"/>
      <c r="E80" s="77"/>
      <c r="F80" s="77"/>
      <c r="G80" s="77"/>
    </row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7">
    <mergeCell ref="B1:K1"/>
    <mergeCell ref="B2:K2"/>
    <mergeCell ref="B3:K3"/>
    <mergeCell ref="C8:J8"/>
    <mergeCell ref="F19:G19"/>
    <mergeCell ref="A4:F4"/>
    <mergeCell ref="A5:F5"/>
    <mergeCell ref="A6:J6"/>
    <mergeCell ref="C22:F22"/>
    <mergeCell ref="G22:I22"/>
    <mergeCell ref="C36:J36"/>
    <mergeCell ref="C23:I23"/>
    <mergeCell ref="C24:J24"/>
    <mergeCell ref="A25:J27"/>
    <mergeCell ref="N25:N26"/>
    <mergeCell ref="C29:I29"/>
    <mergeCell ref="C31:J31"/>
    <mergeCell ref="C33:C34"/>
    <mergeCell ref="D33:H33"/>
    <mergeCell ref="I33:I34"/>
    <mergeCell ref="J33:J34"/>
    <mergeCell ref="E34:H34"/>
    <mergeCell ref="C37:J37"/>
    <mergeCell ref="C38:J38"/>
    <mergeCell ref="C39:J39"/>
    <mergeCell ref="H41:I42"/>
    <mergeCell ref="J41:J42"/>
  </mergeCells>
  <pageMargins left="0.511811024" right="0.511811024" top="0.78740157499999996" bottom="0.78740157499999996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opLeftCell="A6" zoomScale="70" zoomScaleNormal="70" workbookViewId="0">
      <selection activeCell="E80" sqref="E80"/>
    </sheetView>
  </sheetViews>
  <sheetFormatPr defaultRowHeight="15"/>
  <cols>
    <col min="1" max="1" width="10.85546875" customWidth="1"/>
    <col min="2" max="2" width="39.42578125" customWidth="1"/>
    <col min="3" max="3" width="18.85546875" customWidth="1"/>
    <col min="4" max="4" width="16.5703125" customWidth="1"/>
    <col min="8" max="8" width="12" customWidth="1"/>
  </cols>
  <sheetData>
    <row r="1" spans="1:9" ht="21">
      <c r="B1" s="244" t="s">
        <v>17</v>
      </c>
      <c r="C1" s="244"/>
      <c r="D1" s="244"/>
      <c r="E1" s="10"/>
      <c r="F1" s="10"/>
      <c r="G1" s="10"/>
      <c r="H1" s="10"/>
    </row>
    <row r="2" spans="1:9" ht="21">
      <c r="B2" s="244" t="s">
        <v>16</v>
      </c>
      <c r="C2" s="244"/>
      <c r="D2" s="244"/>
      <c r="E2" s="10"/>
      <c r="F2" s="10"/>
      <c r="G2" s="10"/>
      <c r="H2" s="10"/>
      <c r="I2" s="11"/>
    </row>
    <row r="3" spans="1:9" ht="21">
      <c r="B3" s="244" t="s">
        <v>74</v>
      </c>
      <c r="C3" s="244"/>
      <c r="D3" s="244"/>
      <c r="E3" s="10"/>
      <c r="F3" s="10"/>
      <c r="G3" s="10"/>
      <c r="H3" s="10"/>
    </row>
    <row r="4" spans="1:9" ht="21">
      <c r="B4" s="9" t="s">
        <v>14</v>
      </c>
    </row>
    <row r="6" spans="1:9">
      <c r="A6" s="2" t="s">
        <v>75</v>
      </c>
      <c r="B6" s="2"/>
      <c r="C6" s="2"/>
    </row>
    <row r="7" spans="1:9">
      <c r="A7" s="2" t="s">
        <v>18</v>
      </c>
      <c r="B7" s="2"/>
      <c r="C7" s="2"/>
    </row>
    <row r="8" spans="1:9">
      <c r="A8" s="2" t="s">
        <v>96</v>
      </c>
      <c r="B8" s="2"/>
    </row>
    <row r="9" spans="1:9">
      <c r="A9" s="2"/>
      <c r="B9" s="2"/>
      <c r="D9" s="81"/>
    </row>
    <row r="10" spans="1:9" ht="18">
      <c r="C10" s="21" t="s">
        <v>15</v>
      </c>
      <c r="D10" s="21"/>
      <c r="E10" s="21"/>
      <c r="F10" s="21"/>
      <c r="G10" s="21"/>
      <c r="H10" s="21"/>
      <c r="I10" s="21"/>
    </row>
    <row r="11" spans="1:9" ht="18">
      <c r="A11" s="110" t="s">
        <v>61</v>
      </c>
      <c r="C11" s="21"/>
      <c r="D11" s="21"/>
      <c r="E11" s="21"/>
      <c r="F11" s="21"/>
      <c r="G11" s="21"/>
      <c r="H11" s="21"/>
      <c r="I11" s="21"/>
    </row>
    <row r="12" spans="1:9">
      <c r="A12" s="242" t="s">
        <v>78</v>
      </c>
      <c r="B12" s="242"/>
      <c r="C12" s="242"/>
      <c r="D12" s="242"/>
      <c r="E12" s="242"/>
      <c r="F12" s="242"/>
      <c r="G12" s="242"/>
    </row>
    <row r="14" spans="1:9">
      <c r="B14" s="14"/>
      <c r="C14" s="14"/>
      <c r="D14" s="14"/>
      <c r="E14" s="19" t="s">
        <v>76</v>
      </c>
    </row>
    <row r="15" spans="1:9">
      <c r="B15" s="243" t="s">
        <v>77</v>
      </c>
      <c r="C15" s="243"/>
      <c r="D15" s="243"/>
      <c r="E15" s="13">
        <v>2</v>
      </c>
    </row>
    <row r="16" spans="1:9">
      <c r="B16" s="14"/>
      <c r="C16" s="14"/>
      <c r="D16" s="20"/>
      <c r="E16" s="14"/>
    </row>
    <row r="17" spans="1:7">
      <c r="A17" s="110" t="s">
        <v>64</v>
      </c>
      <c r="B17" s="14"/>
      <c r="C17" s="14"/>
      <c r="D17" s="20"/>
      <c r="E17" s="14"/>
    </row>
    <row r="18" spans="1:7">
      <c r="A18" s="242" t="s">
        <v>78</v>
      </c>
      <c r="B18" s="242"/>
      <c r="C18" s="242"/>
      <c r="D18" s="242"/>
      <c r="E18" s="242"/>
      <c r="F18" s="242"/>
      <c r="G18" s="242"/>
    </row>
    <row r="19" spans="1:7">
      <c r="B19" s="14"/>
      <c r="C19" s="14"/>
      <c r="D19" s="20"/>
      <c r="E19" s="14"/>
    </row>
    <row r="20" spans="1:7">
      <c r="B20" s="13" t="s">
        <v>0</v>
      </c>
      <c r="C20" s="13" t="s">
        <v>1</v>
      </c>
      <c r="D20" s="13" t="s">
        <v>23</v>
      </c>
      <c r="E20" s="19" t="s">
        <v>22</v>
      </c>
    </row>
    <row r="21" spans="1:7">
      <c r="B21" s="13">
        <v>5</v>
      </c>
      <c r="C21" s="13">
        <v>1</v>
      </c>
      <c r="D21" s="19">
        <v>8</v>
      </c>
      <c r="E21" s="13">
        <f>PRODUCT(B21:D21)</f>
        <v>40</v>
      </c>
    </row>
    <row r="22" spans="1:7">
      <c r="B22" s="14"/>
      <c r="C22" s="14"/>
      <c r="D22" s="20"/>
      <c r="E22" s="14"/>
    </row>
    <row r="23" spans="1:7">
      <c r="A23" s="111" t="s">
        <v>66</v>
      </c>
      <c r="B23" s="14"/>
      <c r="C23" s="14"/>
      <c r="D23" s="17"/>
    </row>
    <row r="24" spans="1:7">
      <c r="A24" s="245" t="s">
        <v>85</v>
      </c>
      <c r="B24" s="245"/>
      <c r="C24" s="245"/>
      <c r="D24" s="245"/>
      <c r="E24" s="245"/>
      <c r="F24" s="245"/>
      <c r="G24" s="245"/>
    </row>
    <row r="25" spans="1:7">
      <c r="A25" s="14"/>
      <c r="B25" s="14"/>
      <c r="C25" s="14"/>
      <c r="D25" s="14"/>
      <c r="E25" s="14"/>
      <c r="F25" s="14"/>
      <c r="G25" s="14"/>
    </row>
    <row r="26" spans="1:7">
      <c r="A26" s="14"/>
      <c r="B26" s="14"/>
      <c r="C26" s="14"/>
      <c r="D26" s="14"/>
      <c r="E26" s="14"/>
      <c r="F26" s="14"/>
      <c r="G26" s="14"/>
    </row>
    <row r="27" spans="1:7">
      <c r="A27" s="14"/>
      <c r="B27" s="14"/>
      <c r="C27" s="14"/>
      <c r="D27" s="14"/>
      <c r="E27" s="19" t="s">
        <v>86</v>
      </c>
      <c r="F27" s="14"/>
      <c r="G27" s="14"/>
    </row>
    <row r="28" spans="1:7" ht="18" customHeight="1">
      <c r="A28" s="14"/>
      <c r="B28" s="243" t="s">
        <v>77</v>
      </c>
      <c r="C28" s="243"/>
      <c r="D28" s="243"/>
      <c r="E28" s="109">
        <v>24</v>
      </c>
      <c r="F28" s="14"/>
      <c r="G28" s="14"/>
    </row>
    <row r="29" spans="1:7">
      <c r="A29" s="14"/>
      <c r="B29" s="14"/>
      <c r="C29" s="14"/>
      <c r="D29" s="14"/>
      <c r="E29" s="14"/>
      <c r="F29" s="14"/>
      <c r="G29" s="14"/>
    </row>
    <row r="30" spans="1:7">
      <c r="A30" s="14"/>
      <c r="B30" s="14"/>
      <c r="C30" s="14"/>
      <c r="D30" s="14"/>
      <c r="E30" s="14"/>
      <c r="F30" s="14"/>
      <c r="G30" s="14"/>
    </row>
    <row r="31" spans="1:7">
      <c r="A31" s="111" t="s">
        <v>67</v>
      </c>
      <c r="B31" s="14"/>
      <c r="C31" s="14"/>
      <c r="D31" s="14"/>
      <c r="E31" s="14"/>
      <c r="F31" s="14"/>
      <c r="G31" s="14"/>
    </row>
    <row r="32" spans="1:7">
      <c r="A32" s="245" t="s">
        <v>87</v>
      </c>
      <c r="B32" s="245"/>
      <c r="C32" s="245"/>
      <c r="D32" s="245"/>
      <c r="E32" s="245"/>
      <c r="F32" s="245"/>
      <c r="G32" s="245"/>
    </row>
    <row r="33" spans="1:7">
      <c r="A33" s="14"/>
      <c r="B33" s="14"/>
      <c r="C33" s="14"/>
      <c r="D33" s="14"/>
      <c r="E33" s="14"/>
      <c r="F33" s="14"/>
      <c r="G33" s="14"/>
    </row>
    <row r="34" spans="1:7">
      <c r="A34" s="14"/>
      <c r="B34" s="14"/>
      <c r="C34" s="14"/>
      <c r="D34" s="14"/>
      <c r="E34" s="19" t="s">
        <v>86</v>
      </c>
      <c r="F34" s="14"/>
      <c r="G34" s="14"/>
    </row>
    <row r="35" spans="1:7">
      <c r="A35" s="14"/>
      <c r="B35" s="243" t="s">
        <v>77</v>
      </c>
      <c r="C35" s="243"/>
      <c r="D35" s="243"/>
      <c r="E35" s="109">
        <v>123</v>
      </c>
      <c r="F35" s="14"/>
      <c r="G35" s="14"/>
    </row>
    <row r="36" spans="1:7">
      <c r="A36" s="14"/>
      <c r="B36" s="14"/>
      <c r="C36" s="14"/>
      <c r="D36" s="14"/>
      <c r="E36" s="14"/>
      <c r="F36" s="14"/>
      <c r="G36" s="14"/>
    </row>
    <row r="37" spans="1:7">
      <c r="A37" s="14"/>
      <c r="B37" s="14"/>
      <c r="C37" s="14"/>
      <c r="D37" s="14"/>
      <c r="E37" s="14"/>
      <c r="F37" s="14"/>
      <c r="G37" s="14"/>
    </row>
    <row r="38" spans="1:7">
      <c r="A38" s="111" t="s">
        <v>79</v>
      </c>
      <c r="B38" s="14"/>
      <c r="C38" s="14"/>
      <c r="D38" s="14"/>
      <c r="E38" s="14"/>
      <c r="F38" s="14"/>
      <c r="G38" s="14"/>
    </row>
    <row r="39" spans="1:7">
      <c r="A39" s="245"/>
      <c r="B39" s="245"/>
      <c r="C39" s="245"/>
      <c r="D39" s="245"/>
      <c r="E39" s="245"/>
      <c r="F39" s="245"/>
      <c r="G39" s="245"/>
    </row>
    <row r="40" spans="1:7">
      <c r="A40" s="112"/>
      <c r="B40" s="112"/>
      <c r="C40" s="112"/>
      <c r="D40" s="112"/>
      <c r="E40" s="112"/>
      <c r="F40" s="112"/>
      <c r="G40" s="112"/>
    </row>
    <row r="41" spans="1:7">
      <c r="A41" s="112"/>
      <c r="B41" s="112"/>
      <c r="C41" s="112"/>
      <c r="D41" s="112"/>
      <c r="E41" s="112"/>
      <c r="F41" s="112"/>
      <c r="G41" s="112"/>
    </row>
    <row r="42" spans="1:7">
      <c r="A42" s="112"/>
      <c r="B42" s="14"/>
      <c r="C42" s="14"/>
      <c r="D42" s="14"/>
      <c r="E42" s="19" t="s">
        <v>86</v>
      </c>
      <c r="F42" s="112"/>
      <c r="G42" s="112"/>
    </row>
    <row r="43" spans="1:7">
      <c r="A43" s="112"/>
      <c r="B43" s="243" t="s">
        <v>77</v>
      </c>
      <c r="C43" s="243"/>
      <c r="D43" s="243"/>
      <c r="E43" s="109">
        <v>110</v>
      </c>
      <c r="F43" s="112"/>
      <c r="G43" s="112"/>
    </row>
    <row r="44" spans="1:7">
      <c r="A44" s="112"/>
      <c r="B44" s="112"/>
      <c r="C44" s="112"/>
      <c r="D44" s="112"/>
      <c r="E44" s="112"/>
      <c r="F44" s="112"/>
      <c r="G44" s="112"/>
    </row>
    <row r="45" spans="1:7">
      <c r="A45" s="112"/>
      <c r="B45" s="112"/>
      <c r="C45" s="112"/>
      <c r="D45" s="112"/>
      <c r="E45" s="112"/>
      <c r="F45" s="112"/>
      <c r="G45" s="112"/>
    </row>
    <row r="46" spans="1:7">
      <c r="A46" s="111" t="s">
        <v>80</v>
      </c>
      <c r="B46" s="112"/>
      <c r="C46" s="112"/>
      <c r="D46" s="112"/>
      <c r="E46" s="112"/>
      <c r="F46" s="112"/>
      <c r="G46" s="112"/>
    </row>
    <row r="47" spans="1:7">
      <c r="A47" s="245" t="s">
        <v>93</v>
      </c>
      <c r="B47" s="245"/>
      <c r="C47" s="245"/>
      <c r="D47" s="245"/>
      <c r="E47" s="245"/>
      <c r="F47" s="245"/>
      <c r="G47" s="245"/>
    </row>
    <row r="48" spans="1:7">
      <c r="A48" s="112"/>
      <c r="B48" s="112"/>
      <c r="C48" s="112"/>
      <c r="D48" s="112"/>
      <c r="E48" s="112"/>
      <c r="F48" s="112"/>
      <c r="G48" s="112"/>
    </row>
    <row r="49" spans="1:7">
      <c r="A49" s="112"/>
      <c r="B49" s="14"/>
      <c r="C49" s="14"/>
      <c r="D49" s="14"/>
      <c r="E49" s="19" t="s">
        <v>86</v>
      </c>
      <c r="F49" s="112"/>
      <c r="G49" s="112"/>
    </row>
    <row r="50" spans="1:7">
      <c r="A50" s="112"/>
      <c r="B50" s="243" t="s">
        <v>77</v>
      </c>
      <c r="C50" s="243"/>
      <c r="D50" s="243"/>
      <c r="E50" s="109">
        <v>984</v>
      </c>
      <c r="F50" s="112"/>
      <c r="G50" s="112"/>
    </row>
    <row r="51" spans="1:7">
      <c r="A51" s="112"/>
      <c r="B51" s="112"/>
      <c r="C51" s="112"/>
      <c r="D51" s="112"/>
      <c r="E51" s="112"/>
      <c r="F51" s="112"/>
      <c r="G51" s="112"/>
    </row>
    <row r="52" spans="1:7">
      <c r="A52" s="112"/>
      <c r="B52" s="112"/>
      <c r="C52" s="112"/>
      <c r="D52" s="112"/>
      <c r="E52" s="112"/>
      <c r="F52" s="112"/>
      <c r="G52" s="112"/>
    </row>
    <row r="53" spans="1:7">
      <c r="A53" s="111" t="s">
        <v>81</v>
      </c>
      <c r="B53" s="112"/>
      <c r="C53" s="112"/>
      <c r="D53" s="112"/>
      <c r="E53" s="112"/>
      <c r="F53" s="112"/>
      <c r="G53" s="112"/>
    </row>
    <row r="54" spans="1:7">
      <c r="A54" s="245" t="s">
        <v>94</v>
      </c>
      <c r="B54" s="245"/>
      <c r="C54" s="245"/>
      <c r="D54" s="245"/>
      <c r="E54" s="245"/>
      <c r="F54" s="245"/>
      <c r="G54" s="245"/>
    </row>
    <row r="55" spans="1:7">
      <c r="A55" s="112"/>
      <c r="B55" s="112"/>
      <c r="C55" s="112"/>
      <c r="D55" s="112"/>
      <c r="E55" s="112"/>
      <c r="F55" s="112"/>
      <c r="G55" s="112"/>
    </row>
    <row r="56" spans="1:7">
      <c r="A56" s="112"/>
      <c r="B56" s="14"/>
      <c r="C56" s="14"/>
      <c r="D56" s="14"/>
      <c r="E56" s="19" t="s">
        <v>86</v>
      </c>
      <c r="F56" s="112"/>
      <c r="G56" s="112"/>
    </row>
    <row r="57" spans="1:7">
      <c r="A57" s="112"/>
      <c r="B57" s="243" t="s">
        <v>77</v>
      </c>
      <c r="C57" s="243"/>
      <c r="D57" s="243"/>
      <c r="E57" s="109">
        <v>123</v>
      </c>
      <c r="F57" s="112"/>
      <c r="G57" s="112"/>
    </row>
    <row r="58" spans="1:7">
      <c r="A58" s="112"/>
      <c r="B58" s="112"/>
      <c r="C58" s="112"/>
      <c r="D58" s="112"/>
      <c r="E58" s="112"/>
      <c r="F58" s="112"/>
      <c r="G58" s="112"/>
    </row>
    <row r="59" spans="1:7">
      <c r="A59" s="111" t="s">
        <v>82</v>
      </c>
      <c r="B59" s="112"/>
      <c r="C59" s="112"/>
      <c r="D59" s="112"/>
      <c r="E59" s="112"/>
      <c r="F59" s="112"/>
      <c r="G59" s="112"/>
    </row>
    <row r="60" spans="1:7">
      <c r="A60" s="245" t="s">
        <v>91</v>
      </c>
      <c r="B60" s="245"/>
      <c r="C60" s="245"/>
      <c r="D60" s="245"/>
      <c r="E60" s="245"/>
      <c r="F60" s="245"/>
      <c r="G60" s="245"/>
    </row>
    <row r="61" spans="1:7">
      <c r="A61" s="112"/>
      <c r="B61" s="112"/>
      <c r="C61" s="112"/>
      <c r="D61" s="112"/>
      <c r="E61" s="112"/>
      <c r="F61" s="112"/>
      <c r="G61" s="112"/>
    </row>
    <row r="62" spans="1:7">
      <c r="A62" s="112"/>
      <c r="B62" s="112"/>
      <c r="C62" s="112"/>
      <c r="D62" s="112"/>
      <c r="E62" s="112"/>
      <c r="F62" s="112"/>
      <c r="G62" s="112"/>
    </row>
    <row r="63" spans="1:7">
      <c r="A63" s="112"/>
      <c r="B63" s="14"/>
      <c r="C63" s="14"/>
      <c r="D63" s="14"/>
      <c r="E63" s="19" t="s">
        <v>86</v>
      </c>
      <c r="F63" s="112"/>
      <c r="G63" s="112"/>
    </row>
    <row r="64" spans="1:7">
      <c r="A64" s="112"/>
      <c r="B64" s="243" t="s">
        <v>77</v>
      </c>
      <c r="C64" s="243"/>
      <c r="D64" s="243"/>
      <c r="E64" s="109">
        <v>147</v>
      </c>
      <c r="F64" s="112"/>
      <c r="G64" s="112"/>
    </row>
    <row r="65" spans="1:8">
      <c r="A65" s="112"/>
      <c r="B65" s="112"/>
      <c r="C65" s="112"/>
      <c r="D65" s="112"/>
      <c r="E65" s="112"/>
      <c r="F65" s="112"/>
      <c r="G65" s="112"/>
    </row>
    <row r="66" spans="1:8">
      <c r="A66" s="112"/>
      <c r="B66" s="112"/>
      <c r="C66" s="112"/>
      <c r="D66" s="112"/>
      <c r="E66" s="112"/>
      <c r="F66" s="112"/>
      <c r="G66" s="112"/>
    </row>
    <row r="67" spans="1:8">
      <c r="A67" s="111" t="s">
        <v>83</v>
      </c>
      <c r="B67" s="112"/>
      <c r="C67" s="112"/>
      <c r="D67" s="112"/>
      <c r="E67" s="112"/>
      <c r="F67" s="112"/>
      <c r="G67" s="112"/>
    </row>
    <row r="68" spans="1:8">
      <c r="A68" s="245" t="s">
        <v>95</v>
      </c>
      <c r="B68" s="245"/>
      <c r="C68" s="245"/>
      <c r="D68" s="245"/>
      <c r="E68" s="245"/>
      <c r="F68" s="245"/>
      <c r="G68" s="245"/>
    </row>
    <row r="69" spans="1:8">
      <c r="A69" s="112"/>
      <c r="B69" s="112"/>
      <c r="C69" s="112"/>
      <c r="D69" s="112"/>
      <c r="E69" s="112"/>
      <c r="F69" s="112"/>
      <c r="G69" s="112"/>
    </row>
    <row r="70" spans="1:8">
      <c r="A70" s="112"/>
      <c r="B70" s="14"/>
      <c r="C70" s="14"/>
      <c r="D70" s="14"/>
      <c r="E70" s="19" t="s">
        <v>86</v>
      </c>
      <c r="F70" s="112"/>
      <c r="G70" s="112"/>
    </row>
    <row r="71" spans="1:8">
      <c r="B71" s="243" t="s">
        <v>77</v>
      </c>
      <c r="C71" s="243"/>
      <c r="D71" s="243"/>
      <c r="E71" s="109">
        <v>894</v>
      </c>
    </row>
    <row r="72" spans="1:8" s="1" customFormat="1">
      <c r="D72" s="17"/>
    </row>
    <row r="73" spans="1:8">
      <c r="C73" s="118" t="s">
        <v>102</v>
      </c>
      <c r="D73" s="16"/>
      <c r="E73" s="16"/>
      <c r="F73" s="16"/>
      <c r="G73" s="16"/>
      <c r="H73" s="16"/>
    </row>
    <row r="75" spans="1:8">
      <c r="C75" s="6" t="s">
        <v>8</v>
      </c>
      <c r="D75" s="3"/>
    </row>
    <row r="76" spans="1:8">
      <c r="C76" s="6" t="s">
        <v>9</v>
      </c>
      <c r="D76" s="3"/>
    </row>
    <row r="77" spans="1:8">
      <c r="C77" s="6" t="s">
        <v>10</v>
      </c>
      <c r="D77" s="3"/>
    </row>
    <row r="78" spans="1:8">
      <c r="C78" s="6" t="s">
        <v>11</v>
      </c>
      <c r="D78" s="3"/>
    </row>
    <row r="80" spans="1:8">
      <c r="C80" s="1"/>
      <c r="D80" s="1"/>
      <c r="E80" s="1"/>
      <c r="F80" s="1"/>
      <c r="G80" s="1"/>
      <c r="H80" s="1"/>
    </row>
    <row r="81" spans="3:8">
      <c r="C81" s="1"/>
      <c r="D81" s="1"/>
      <c r="E81" s="1"/>
      <c r="F81" s="1"/>
      <c r="G81" s="1"/>
      <c r="H81" s="1"/>
    </row>
    <row r="82" spans="3:8">
      <c r="C82" s="1"/>
      <c r="D82" s="1"/>
      <c r="E82" s="1"/>
      <c r="F82" s="1"/>
      <c r="G82" s="1"/>
      <c r="H82" s="1"/>
    </row>
    <row r="83" spans="3:8">
      <c r="C83" s="1"/>
      <c r="D83" s="1"/>
      <c r="E83" s="1"/>
      <c r="F83" s="1"/>
      <c r="G83" s="1"/>
      <c r="H83" s="1"/>
    </row>
    <row r="84" spans="3:8">
      <c r="C84" s="1"/>
      <c r="D84" s="1"/>
      <c r="E84" s="1"/>
      <c r="F84" s="1"/>
      <c r="G84" s="1"/>
      <c r="H84" s="1"/>
    </row>
  </sheetData>
  <mergeCells count="20">
    <mergeCell ref="A32:G32"/>
    <mergeCell ref="A39:G39"/>
    <mergeCell ref="A47:G47"/>
    <mergeCell ref="A54:G54"/>
    <mergeCell ref="A60:G60"/>
    <mergeCell ref="B71:D71"/>
    <mergeCell ref="A68:G68"/>
    <mergeCell ref="B35:D35"/>
    <mergeCell ref="B43:D43"/>
    <mergeCell ref="B50:D50"/>
    <mergeCell ref="B57:D57"/>
    <mergeCell ref="B64:D64"/>
    <mergeCell ref="A12:G12"/>
    <mergeCell ref="B15:D15"/>
    <mergeCell ref="A18:G18"/>
    <mergeCell ref="B28:D28"/>
    <mergeCell ref="B1:D1"/>
    <mergeCell ref="B2:D2"/>
    <mergeCell ref="B3:D3"/>
    <mergeCell ref="A24:G2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ANEXO X - PLANILHA</vt:lpstr>
      <vt:lpstr>COMPOSIÇÕES</vt:lpstr>
      <vt:lpstr>ANEXO XI - Cronograma</vt:lpstr>
      <vt:lpstr>ANEXO XII - BDI</vt:lpstr>
      <vt:lpstr>2 memoria de calculo</vt:lpstr>
      <vt:lpstr>Plan1</vt:lpstr>
      <vt:lpstr>COMPOSIÇÕES!Titulos_de_impressao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Licitação</cp:lastModifiedBy>
  <cp:lastPrinted>2021-11-09T18:38:51Z</cp:lastPrinted>
  <dcterms:created xsi:type="dcterms:W3CDTF">2019-04-25T21:16:07Z</dcterms:created>
  <dcterms:modified xsi:type="dcterms:W3CDTF">2021-11-09T18:40:28Z</dcterms:modified>
</cp:coreProperties>
</file>